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4" yWindow="65267" windowWidth="20214" windowHeight="11480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1,2'!$A$1:$Q$25</definedName>
    <definedName name="_xlnm.Print_Area" localSheetId="5">'CUADRO 1,3'!$A$1:$Q$27</definedName>
    <definedName name="_xlnm.Print_Area" localSheetId="6">'CUADRO 1,4'!$A$1:$Y$47</definedName>
    <definedName name="_xlnm.Print_Area" localSheetId="7">'CUADRO 1,5'!$A$3:$Y$56</definedName>
    <definedName name="_xlnm.Print_Area" localSheetId="9">'CUADRO 1,7'!$A$1:$Q$54</definedName>
    <definedName name="_xlnm.Print_Area" localSheetId="16">'CUADRO 1.10'!$A$1:$Z$66</definedName>
    <definedName name="_xlnm.Print_Area" localSheetId="17">'CUADRO 1.11'!$A$3:$Z$56</definedName>
    <definedName name="_xlnm.Print_Area" localSheetId="18">'CUADRO 1.12'!$A$1:$Z$23</definedName>
    <definedName name="_xlnm.Print_Area" localSheetId="19">'CUADRO 1.13'!$A$3:$Z$16</definedName>
    <definedName name="_xlnm.Print_Area" localSheetId="2">'CUADRO 1.1A'!$A$1:$O$38</definedName>
    <definedName name="_xlnm.Print_Area" localSheetId="3">'CUADRO 1.1B'!$A$1:$O$38</definedName>
    <definedName name="_xlnm.Print_Area" localSheetId="8">'CUADRO 1.6'!$A$1:$R$61</definedName>
    <definedName name="_xlnm.Print_Area" localSheetId="10">'CUADRO 1.8'!$A$1:$Y$99</definedName>
    <definedName name="_xlnm.Print_Area" localSheetId="11">'CUADRO 1.8 B'!$A$3:$Y$54</definedName>
    <definedName name="_xlnm.Print_Area" localSheetId="12">'CUADRO 1.8 C'!$A$1:$Z$80</definedName>
    <definedName name="_xlnm.Print_Area" localSheetId="13">'CUADRO 1.9'!$A$1:$Y$59</definedName>
    <definedName name="_xlnm.Print_Area" localSheetId="14">'CUADRO 1.9 B'!$A$1:$Y$48</definedName>
    <definedName name="_xlnm.Print_Area" localSheetId="15">'CUADRO 1.9 C'!$A$1:$Z$82</definedName>
    <definedName name="_xlnm.Print_Area" localSheetId="0">'INDICE'!$A$1:$D$32</definedName>
    <definedName name="PAX_NACIONAL" localSheetId="5">'CUADRO 1,3'!$A$6:$N$24</definedName>
    <definedName name="PAX_NACIONAL" localSheetId="6">'CUADRO 1,4'!$A$6:$T$45</definedName>
    <definedName name="PAX_NACIONAL" localSheetId="7">'CUADRO 1,5'!$A$6:$T$54</definedName>
    <definedName name="PAX_NACIONAL" localSheetId="9">'CUADRO 1,7'!$A$6:$N$52</definedName>
    <definedName name="PAX_NACIONAL" localSheetId="16">'CUADRO 1.10'!$A$6:$U$63</definedName>
    <definedName name="PAX_NACIONAL" localSheetId="17">'CUADRO 1.11'!$A$6:$U$54</definedName>
    <definedName name="PAX_NACIONAL" localSheetId="18">'CUADRO 1.12'!$A$8:$U$20</definedName>
    <definedName name="PAX_NACIONAL" localSheetId="19">'CUADRO 1.13'!$A$6:$U$14</definedName>
    <definedName name="PAX_NACIONAL" localSheetId="8">'CUADRO 1.6'!$A$6:$N$59</definedName>
    <definedName name="PAX_NACIONAL" localSheetId="10">'CUADRO 1.8'!$A$6:$T$95</definedName>
    <definedName name="PAX_NACIONAL" localSheetId="11">'CUADRO 1.8 B'!$A$6:$T$51</definedName>
    <definedName name="PAX_NACIONAL" localSheetId="12">'CUADRO 1.8 C'!$A$6:$T$77</definedName>
    <definedName name="PAX_NACIONAL" localSheetId="13">'CUADRO 1.9'!$A$6:$T$55</definedName>
    <definedName name="PAX_NACIONAL" localSheetId="14">'CUADRO 1.9 B'!$A$6:$T$43</definedName>
    <definedName name="PAX_NACIONAL" localSheetId="15">'CUADRO 1.9 C'!$A$6:$T$77</definedName>
    <definedName name="PAX_NACIONAL">'CUADRO 1,2'!$A$6:$N$22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<sst xmlns="http://schemas.openxmlformats.org/spreadsheetml/2006/main" count="1607" uniqueCount="490">
  <si>
    <t>Fuente: Empresas Aéreas Archivo Origen-Destino, Tráfico de Aerotaxis, Tráfico de Vuelos Charter.  *: Variación superior al 500%</t>
  </si>
  <si>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</si>
  <si>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</si>
  <si>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</si>
  <si>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</si>
  <si>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</si>
  <si>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</si>
  <si>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</si>
  <si>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</si>
  <si>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</si>
  <si>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</si>
  <si>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</si>
  <si>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</si>
  <si>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</si>
  <si>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</si>
  <si>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</si>
  <si>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</si>
  <si>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</si>
  <si>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</si>
  <si>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</si>
  <si>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</si>
  <si>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</si>
  <si>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</si>
  <si>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</si>
  <si>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</si>
  <si>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</si>
  <si>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</si>
  <si>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</si>
  <si>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Incluye la carga y el correo.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</si>
  <si>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</si>
  <si>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</si>
  <si>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</si>
  <si>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</si>
  <si>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</si>
  <si>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</si>
  <si>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</si>
  <si>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</si>
  <si>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</si>
  <si>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</si>
  <si>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</si>
  <si>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</si>
  <si>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Fuente: Empresas Aéreas, Archivos Origen-Destino, Tráfico por Equipo, Tráfico de Aerotaixs.</t>
  </si>
  <si>
    <t>Aerolínea</t>
  </si>
  <si>
    <t>Operación Regular y no regular</t>
  </si>
  <si>
    <t>Cuadro 1.4 Pasajeros Internacionales por Empresa</t>
  </si>
  <si>
    <t>Cuadro 1.5 Carga Internacional por Empresa</t>
  </si>
  <si>
    <t>*</t>
  </si>
  <si>
    <t xml:space="preserve">TOTAL </t>
  </si>
  <si>
    <t>Cuadro 1.6 Pasajeros nacionales por principales rutas</t>
  </si>
  <si>
    <t>Fuente: Empresas aéreas, archivo origen-destino, tráfico de aerotaxis, tráfico de vuelos charter.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</si>
  <si>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</si>
  <si>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</si>
  <si>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</si>
  <si>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</si>
  <si>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</si>
  <si>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</si>
  <si>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</si>
  <si>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</si>
  <si>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</si>
  <si>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</si>
  <si>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</si>
  <si>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</si>
  <si>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</si>
  <si>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</si>
  <si>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</si>
  <si>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</si>
  <si>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</si>
  <si>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</si>
  <si>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</si>
  <si>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</si>
  <si>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</si>
  <si>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</si>
  <si>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</si>
  <si>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</si>
  <si>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</si>
  <si>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</si>
  <si>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</si>
  <si>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</si>
  <si>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</si>
  <si>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</si>
  <si>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</si>
  <si>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</si>
  <si>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</si>
  <si>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</si>
  <si>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</si>
  <si>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</si>
  <si>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</si>
  <si>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</si>
  <si>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</si>
  <si>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</si>
  <si>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</si>
  <si>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</si>
  <si>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</si>
  <si>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</si>
  <si>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</si>
  <si>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</si>
  <si>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</si>
  <si>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</si>
  <si>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</si>
  <si>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</si>
  <si>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</si>
  <si>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</si>
  <si>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</si>
  <si>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</si>
  <si>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</si>
  <si>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</si>
  <si>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</si>
  <si>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</si>
  <si>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</si>
  <si>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</si>
  <si>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</si>
  <si>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</si>
  <si>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</si>
  <si>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</si>
  <si>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</si>
  <si>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</si>
  <si>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</si>
  <si>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</si>
  <si>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</si>
  <si>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Nota: No incluye los pasajeros en tránsito, ni pasajeros en conexión.</t>
  </si>
  <si>
    <t>Cuadro 1.11 Carga nacional por Aeropuerto</t>
  </si>
  <si>
    <t>Nota: No incluye carga en tránsito. La carga Incluye el correo.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</si>
  <si>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</si>
  <si>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</si>
  <si>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</si>
  <si>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</si>
  <si>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</si>
  <si>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</si>
  <si>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</si>
  <si>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 xml:space="preserve">A partir del mes de abril de 2011, el boletín incluirá la operación de aeropuertos (pasajeros y carga) , en los cuadros 1.10 al 1.13. Estos cuadros reflejan el aeropuerto que es el origen o destino final de los pasajeros o la carga, 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</si>
  <si>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</si>
  <si>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</si>
  <si>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</si>
  <si>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ADRIANA SANCLEMENTE ALZATE</t>
  </si>
  <si>
    <t>Jefe Oficina de Transporte Aéreo</t>
  </si>
  <si>
    <t>JORGE ALONSO QUINTANA CRISTANCHO</t>
  </si>
  <si>
    <t>Jefe Grupo de Estudios Sectoriales</t>
  </si>
  <si>
    <t>JUAN CARLOS TORRES CAMARGO</t>
  </si>
  <si>
    <t>Ruta</t>
  </si>
  <si>
    <t>Fuente: Empresas Aéreas, Archivos Origen-Destino, Tráfico de Vuelos Charter, Tráfico de Aerotaixs.</t>
  </si>
  <si>
    <t>Boletín Origen-Destino Mayo 2016</t>
  </si>
  <si>
    <t>Ene- May 2015</t>
  </si>
  <si>
    <t>Ene- May 2016</t>
  </si>
  <si>
    <t>May 2016 - May 2015</t>
  </si>
  <si>
    <t>Ene - May 2016 / Ene - May 2015</t>
  </si>
  <si>
    <t>Mayo  2016</t>
  </si>
  <si>
    <t>Mayo 2015</t>
  </si>
  <si>
    <t>Enero - Mayo 2016</t>
  </si>
  <si>
    <t>Enero - Mayo 2015</t>
  </si>
  <si>
    <t>Mayo 2016</t>
  </si>
  <si>
    <t>La información de carga internacional Origen-Destino de Abril de 2016, sufrió cambios al ser incorparada en la base de datos la operación de vuelos chárter de la aerolínea Western Global (+1556 toneladas).</t>
  </si>
  <si>
    <t>Avianca</t>
  </si>
  <si>
    <t>Lan Colombia</t>
  </si>
  <si>
    <t>Fast Colombia</t>
  </si>
  <si>
    <t>Satena</t>
  </si>
  <si>
    <t>Easy Fly</t>
  </si>
  <si>
    <t>Copa Airlines Colombia</t>
  </si>
  <si>
    <t>Aer. Antioquia</t>
  </si>
  <si>
    <t>Searca</t>
  </si>
  <si>
    <t>Helicol</t>
  </si>
  <si>
    <t>Transporte Aereo de Col.</t>
  </si>
  <si>
    <t>Sarpa</t>
  </si>
  <si>
    <t>Aerovanguardia</t>
  </si>
  <si>
    <t>Aliansa</t>
  </si>
  <si>
    <t>Otras</t>
  </si>
  <si>
    <t>Aerosucre</t>
  </si>
  <si>
    <t>LAS</t>
  </si>
  <si>
    <t>Aer Caribe</t>
  </si>
  <si>
    <t>Air Colombia</t>
  </si>
  <si>
    <t>Tampa</t>
  </si>
  <si>
    <t>Aro</t>
  </si>
  <si>
    <t>Charter Express SAS</t>
  </si>
  <si>
    <t>Aerogal</t>
  </si>
  <si>
    <t>Taca</t>
  </si>
  <si>
    <t>American</t>
  </si>
  <si>
    <t>Jetblue</t>
  </si>
  <si>
    <t>Lan Airlines</t>
  </si>
  <si>
    <t>Spirit Airlines</t>
  </si>
  <si>
    <t>Taca International Airlines S.A</t>
  </si>
  <si>
    <t>United Airlines</t>
  </si>
  <si>
    <t>Delta</t>
  </si>
  <si>
    <t>Iberia</t>
  </si>
  <si>
    <t>Aeromexico</t>
  </si>
  <si>
    <t>Copa</t>
  </si>
  <si>
    <t>Interjet</t>
  </si>
  <si>
    <t>Air France</t>
  </si>
  <si>
    <t>Lufthansa</t>
  </si>
  <si>
    <t>Lacsa</t>
  </si>
  <si>
    <t>Aerol. Argentinas</t>
  </si>
  <si>
    <t>Lan Peru</t>
  </si>
  <si>
    <t>Air Canada</t>
  </si>
  <si>
    <t>KLM</t>
  </si>
  <si>
    <t>Avior Airlines</t>
  </si>
  <si>
    <t>Turkish Airlines</t>
  </si>
  <si>
    <t>Air Panama</t>
  </si>
  <si>
    <t>Tame</t>
  </si>
  <si>
    <t>TAM</t>
  </si>
  <si>
    <t>Insel Air</t>
  </si>
  <si>
    <t>Conviasa</t>
  </si>
  <si>
    <t>Inselair Aruba</t>
  </si>
  <si>
    <t>Aviateca</t>
  </si>
  <si>
    <t>Oceanair</t>
  </si>
  <si>
    <t>Cubana</t>
  </si>
  <si>
    <t>UPS</t>
  </si>
  <si>
    <t>Sky Lease I.</t>
  </si>
  <si>
    <t>Centurion</t>
  </si>
  <si>
    <t>Linea A. Carguera de Col</t>
  </si>
  <si>
    <t>Martinair</t>
  </si>
  <si>
    <t>Absa</t>
  </si>
  <si>
    <t>Vensecar C.A.</t>
  </si>
  <si>
    <t>Kelowna Flightcrft Air Charter Ltd.</t>
  </si>
  <si>
    <t>Cargolux</t>
  </si>
  <si>
    <t>Fedex</t>
  </si>
  <si>
    <t>Dynamic Airways</t>
  </si>
  <si>
    <t>Aerotransporte de Carga Union</t>
  </si>
  <si>
    <t>Western Global</t>
  </si>
  <si>
    <t>Florida West</t>
  </si>
  <si>
    <t>Mas Air</t>
  </si>
  <si>
    <t>Dhl Aero Expreso, S.A.</t>
  </si>
  <si>
    <t>BOG-MDE-BOG</t>
  </si>
  <si>
    <t>BOG-CLO-BOG</t>
  </si>
  <si>
    <t>BOG-CTG-BOG</t>
  </si>
  <si>
    <t>BOG-BAQ-BOG</t>
  </si>
  <si>
    <t>BOG-BGA-BOG</t>
  </si>
  <si>
    <t>BOG-SMR-BOG</t>
  </si>
  <si>
    <t>BOG-PEI-BOG</t>
  </si>
  <si>
    <t>BOG-ADZ-BOG</t>
  </si>
  <si>
    <t>BOG-CUC-BOG</t>
  </si>
  <si>
    <t>CTG-MDE-CTG</t>
  </si>
  <si>
    <t>CLO-MDE-CLO</t>
  </si>
  <si>
    <t>BOG-MTR-BOG</t>
  </si>
  <si>
    <t>BAQ-MDE-BAQ</t>
  </si>
  <si>
    <t>ADZ-MDE-ADZ</t>
  </si>
  <si>
    <t>BOG-AXM-BOG</t>
  </si>
  <si>
    <t>BOG-EYP-BOG</t>
  </si>
  <si>
    <t>BOG-VUP-BOG</t>
  </si>
  <si>
    <t>ADZ-CLO-ADZ</t>
  </si>
  <si>
    <t>MDE-SMR-MDE</t>
  </si>
  <si>
    <t>EOH-UIB-EOH</t>
  </si>
  <si>
    <t>CLO-CTG-CLO</t>
  </si>
  <si>
    <t>BOG-NVA-BOG</t>
  </si>
  <si>
    <t>CLO-BAQ-CLO</t>
  </si>
  <si>
    <t>APO-EOH-APO</t>
  </si>
  <si>
    <t>BOG-PSO-BOG</t>
  </si>
  <si>
    <t>BOG-MZL-BOG</t>
  </si>
  <si>
    <t>BOG-LET-BOG</t>
  </si>
  <si>
    <t>BOG-EJA-BOG</t>
  </si>
  <si>
    <t>CTG-PEI-CTG</t>
  </si>
  <si>
    <t>ADZ-CTG-ADZ</t>
  </si>
  <si>
    <t>BOG-RCH-BOG</t>
  </si>
  <si>
    <t>BOG-PPN-BOG</t>
  </si>
  <si>
    <t>BOG-EOH-BOG</t>
  </si>
  <si>
    <t>EOH-MTR-EOH</t>
  </si>
  <si>
    <t>BOG-IBE-BOG</t>
  </si>
  <si>
    <t>CTG-BGA-CTG</t>
  </si>
  <si>
    <t>BOG-UIB-BOG</t>
  </si>
  <si>
    <t>EOH-PEI-EOH</t>
  </si>
  <si>
    <t>BOG-AUC-BOG</t>
  </si>
  <si>
    <t>CLO-SMR-CLO</t>
  </si>
  <si>
    <t>ADZ-PEI-ADZ</t>
  </si>
  <si>
    <t>CLO-TCO-CLO</t>
  </si>
  <si>
    <t>BOG-FLA-BOG</t>
  </si>
  <si>
    <t>CUC-BGA-CUC</t>
  </si>
  <si>
    <t>ADZ-PVA-ADZ</t>
  </si>
  <si>
    <t>BOG-VVC-BOG</t>
  </si>
  <si>
    <t>CLO-PSO-CLO</t>
  </si>
  <si>
    <t>CAQ-EOH-CAQ</t>
  </si>
  <si>
    <t>ADZ-BGA-ADZ</t>
  </si>
  <si>
    <t>BOG-CZU-BOG</t>
  </si>
  <si>
    <t>OTRAS</t>
  </si>
  <si>
    <t>BOG-MIA-BOG</t>
  </si>
  <si>
    <t>BOG-FLL-BOG</t>
  </si>
  <si>
    <t>BOG-JFK-BOG</t>
  </si>
  <si>
    <t>BOG-IAH-BOG</t>
  </si>
  <si>
    <t>MDE-MIA-MDE</t>
  </si>
  <si>
    <t>CLO-MIA-CLO</t>
  </si>
  <si>
    <t>BOG-MCO-BOG</t>
  </si>
  <si>
    <t>MDE-FLL-MDE</t>
  </si>
  <si>
    <t>BAQ-MIA-BAQ</t>
  </si>
  <si>
    <t>CTG-FLL-CTG</t>
  </si>
  <si>
    <t>BOG-LAX-BOG</t>
  </si>
  <si>
    <t>BOG-EWR-BOG</t>
  </si>
  <si>
    <t>CTG-MIA-CTG</t>
  </si>
  <si>
    <t>BOG-ATL-BOG</t>
  </si>
  <si>
    <t>MDE-JFK-MDE</t>
  </si>
  <si>
    <t>BOG-IAD-BOG</t>
  </si>
  <si>
    <t>BOG-YYZ-BOG</t>
  </si>
  <si>
    <t>CTG-JFK-CTG</t>
  </si>
  <si>
    <t>MDE-ATL-MDE</t>
  </si>
  <si>
    <t>AXM-FLL-AXM</t>
  </si>
  <si>
    <t>BOG-DFW-BOG</t>
  </si>
  <si>
    <t>PEI-JFK-PEI</t>
  </si>
  <si>
    <t>CTG-ATL-CTG</t>
  </si>
  <si>
    <t>BOG-LIM-BOG</t>
  </si>
  <si>
    <t>BOG-SCL-BOG</t>
  </si>
  <si>
    <t>BOG-UIO-BOG</t>
  </si>
  <si>
    <t>BOG-BUE-BOG</t>
  </si>
  <si>
    <t>BOG-GRU-BOG</t>
  </si>
  <si>
    <t>BOG-GYE-BOG</t>
  </si>
  <si>
    <t>BOG-CCS-BOG</t>
  </si>
  <si>
    <t>BOG-VLN-BOG</t>
  </si>
  <si>
    <t>MDE-LIM-MDE</t>
  </si>
  <si>
    <t>BOG-RIO-BOG</t>
  </si>
  <si>
    <t>CLO-LIM-CLO</t>
  </si>
  <si>
    <t>BOG-LPB-BOG</t>
  </si>
  <si>
    <t>CLO-GYE-CLO</t>
  </si>
  <si>
    <t>CLO-ESM-CLO</t>
  </si>
  <si>
    <t>MDE-CCS-MDE</t>
  </si>
  <si>
    <t>BOG-MAD-BOG</t>
  </si>
  <si>
    <t>CLO-MAD-CLO</t>
  </si>
  <si>
    <t>BOG-BCN-BOG</t>
  </si>
  <si>
    <t>BOG-FRA-BOG</t>
  </si>
  <si>
    <t>MDE-MAD-MDE</t>
  </si>
  <si>
    <t>BOG-CDG-BOG</t>
  </si>
  <si>
    <t>BOG-AMS-BOG</t>
  </si>
  <si>
    <t>BOG-IST-BOG</t>
  </si>
  <si>
    <t>PEI-MAD-PEI</t>
  </si>
  <si>
    <t>CLO-BCN-CLO</t>
  </si>
  <si>
    <t>CLO-AMS-CLO</t>
  </si>
  <si>
    <t>BAQ-MAD-BAQ</t>
  </si>
  <si>
    <t>CTG-MAD-CTG</t>
  </si>
  <si>
    <t>BOG-PTY-BOG</t>
  </si>
  <si>
    <t>BOG-MEX-BOG</t>
  </si>
  <si>
    <t>MDE-PTY-MDE</t>
  </si>
  <si>
    <t>BOG-CUN-BOG</t>
  </si>
  <si>
    <t>CLO-PTY-CLO</t>
  </si>
  <si>
    <t>BOG-SJO-BOG</t>
  </si>
  <si>
    <t>CTG-PTY-CTG</t>
  </si>
  <si>
    <t>BAQ-PTY-BAQ</t>
  </si>
  <si>
    <t>PEI-PTY-PEI</t>
  </si>
  <si>
    <t>BOG-PUJ-BOG</t>
  </si>
  <si>
    <t>MDE-MEX-MDE</t>
  </si>
  <si>
    <t>BOG-SAL-BOG</t>
  </si>
  <si>
    <t>ADZ-PTY-ADZ</t>
  </si>
  <si>
    <t>BOG-SDQ-BOG</t>
  </si>
  <si>
    <t>BGA-PTY-BGA</t>
  </si>
  <si>
    <t>MDE-PAC-MDE</t>
  </si>
  <si>
    <t>CUC-PTY-CUC</t>
  </si>
  <si>
    <t>AXM-PAC-AXM</t>
  </si>
  <si>
    <t>MDE-SAL-MDE</t>
  </si>
  <si>
    <t>BOG-AUA-BOG</t>
  </si>
  <si>
    <t>BOG-HAV-BOG</t>
  </si>
  <si>
    <t>BOG-CUR-BOG</t>
  </si>
  <si>
    <t>MDE-CUR-MDE</t>
  </si>
  <si>
    <t>MDE-AUA-MDE</t>
  </si>
  <si>
    <t>CLO-AUA-CLO</t>
  </si>
  <si>
    <t>ESTADOS UNIDOS</t>
  </si>
  <si>
    <t>CANADA</t>
  </si>
  <si>
    <t>PUERTO RICO</t>
  </si>
  <si>
    <t>PERU</t>
  </si>
  <si>
    <t>ECUADOR</t>
  </si>
  <si>
    <t>BRASIL</t>
  </si>
  <si>
    <t>CHILE</t>
  </si>
  <si>
    <t>ARGENTINA</t>
  </si>
  <si>
    <t>VENEZUELA</t>
  </si>
  <si>
    <t>BOLIVIA</t>
  </si>
  <si>
    <t>URUGUAY</t>
  </si>
  <si>
    <t>PARAGUAY</t>
  </si>
  <si>
    <t>ESPAÑA</t>
  </si>
  <si>
    <t>INGLATERRA</t>
  </si>
  <si>
    <t>ALEMANIA</t>
  </si>
  <si>
    <t>FRANCIA</t>
  </si>
  <si>
    <t>HOLANDA</t>
  </si>
  <si>
    <t>ITALIA</t>
  </si>
  <si>
    <t>TURQUIA</t>
  </si>
  <si>
    <t>AUSTRALIA</t>
  </si>
  <si>
    <t>SUIZA</t>
  </si>
  <si>
    <t>PORTUGAL</t>
  </si>
  <si>
    <t>PANAMA</t>
  </si>
  <si>
    <t>MEXICO</t>
  </si>
  <si>
    <t>REPUBLICA DOMINICANA</t>
  </si>
  <si>
    <t>COSTA RICA</t>
  </si>
  <si>
    <t>EL SALVADOR</t>
  </si>
  <si>
    <t>GUATEMALA</t>
  </si>
  <si>
    <t>HONDURAS</t>
  </si>
  <si>
    <t>NICARAGUA</t>
  </si>
  <si>
    <t>ANTILLAS HOLANDESAS</t>
  </si>
  <si>
    <t>CUBA</t>
  </si>
  <si>
    <t>BARBADOS</t>
  </si>
  <si>
    <t>BOG-CPQ-BOG</t>
  </si>
  <si>
    <t>MDE-UIO-MDE</t>
  </si>
  <si>
    <t>BOG-LUX-BOG</t>
  </si>
  <si>
    <t>LUXEMBURGO</t>
  </si>
  <si>
    <t>BOGOTA</t>
  </si>
  <si>
    <t>BOGOTA - ELDORADO</t>
  </si>
  <si>
    <t>RIONEGRO - ANTIOQUIA</t>
  </si>
  <si>
    <t>RIONEGRO - JOSE M. CORDOVA</t>
  </si>
  <si>
    <t>CALI</t>
  </si>
  <si>
    <t>CALI - ALFONSO BONILLA ARAGON</t>
  </si>
  <si>
    <t>CARTAGENA</t>
  </si>
  <si>
    <t>CARTAGENA - RAFAEL NUQEZ</t>
  </si>
  <si>
    <t>BARRANQUILLA</t>
  </si>
  <si>
    <t>BARRANQUILLA-E. CORTISSOZ</t>
  </si>
  <si>
    <t>SAN ANDRES - ISLA</t>
  </si>
  <si>
    <t>SAN ANDRES-GUSTAVO ROJAS PINILLA</t>
  </si>
  <si>
    <t>BUCARAMANGA</t>
  </si>
  <si>
    <t>BUCARAMANGA - PALONEGRO</t>
  </si>
  <si>
    <t>SANTA MARTA</t>
  </si>
  <si>
    <t>SANTA MARTA - SIMON BOLIVAR</t>
  </si>
  <si>
    <t>PEREIRA</t>
  </si>
  <si>
    <t>PEREIRA - MATECAÑAS</t>
  </si>
  <si>
    <t>CUCUTA</t>
  </si>
  <si>
    <t>CUCUTA - CAMILO DAZA</t>
  </si>
  <si>
    <t>MEDELLIN</t>
  </si>
  <si>
    <t>MEDELLIN - OLAYA HERRERA</t>
  </si>
  <si>
    <t>MONTERIA</t>
  </si>
  <si>
    <t>MONTERIA - LOS GARZONES</t>
  </si>
  <si>
    <t>VALLEDUPAR</t>
  </si>
  <si>
    <t>VALLEDUPAR-ALFONSO LOPEZ P.</t>
  </si>
  <si>
    <t>EL YOPAL</t>
  </si>
  <si>
    <t>ARMENIA</t>
  </si>
  <si>
    <t>ARMENIA - EL EDEN</t>
  </si>
  <si>
    <t>QUIBDO</t>
  </si>
  <si>
    <t>QUIBDO - EL CARAÑO</t>
  </si>
  <si>
    <t>NEIVA</t>
  </si>
  <si>
    <t>NEIVA - BENITO SALAS</t>
  </si>
  <si>
    <t>PASTO</t>
  </si>
  <si>
    <t>PASTO - ANTONIO NARIQO</t>
  </si>
  <si>
    <t>MANIZALES</t>
  </si>
  <si>
    <t>MANIZALES - LA NUBIA</t>
  </si>
  <si>
    <t>LETICIA</t>
  </si>
  <si>
    <t>LETICIA-ALFREDO VASQUEZ COBO</t>
  </si>
  <si>
    <t>CAREPA</t>
  </si>
  <si>
    <t>ANTONIO ROLDAN BETANCOURT</t>
  </si>
  <si>
    <t>VILLAVICENCIO</t>
  </si>
  <si>
    <t>VANGUARDIA</t>
  </si>
  <si>
    <t>BARRANCABERMEJA</t>
  </si>
  <si>
    <t>BARRANCABERMEJA-YARIGUIES</t>
  </si>
  <si>
    <t>IBAGUE</t>
  </si>
  <si>
    <t>IBAGUE - PERALES</t>
  </si>
  <si>
    <t>RIOHACHA</t>
  </si>
  <si>
    <t>RIOHACHA-ALMIRANTE PADILLA</t>
  </si>
  <si>
    <t>POPAYAN</t>
  </si>
  <si>
    <t>POPAYAN - GMOLEON VALENCIA</t>
  </si>
  <si>
    <t>ARAUCA - MUNICIPIO</t>
  </si>
  <si>
    <t>ARAUCA - SANTIAGO PEREZ QUIROZ</t>
  </si>
  <si>
    <t>TUMACO</t>
  </si>
  <si>
    <t>TUMACO - LA FLORIDA</t>
  </si>
  <si>
    <t>FLORENCIA</t>
  </si>
  <si>
    <t>GUSTAVO ARTUNDUAGA PAREDES</t>
  </si>
  <si>
    <t>COROZAL</t>
  </si>
  <si>
    <t>COROZAL - LAS BRUJAS</t>
  </si>
  <si>
    <t>MAICAO</t>
  </si>
  <si>
    <t>JORGE ISAACS (ANTES LA MINA)</t>
  </si>
  <si>
    <t>PROVIDENCIA</t>
  </si>
  <si>
    <t>PROVIDENCIA- EL EMBRUJO</t>
  </si>
  <si>
    <t>PUERTO ASIS</t>
  </si>
  <si>
    <t>PUERTO ASIS - 3 DE MAYO</t>
  </si>
  <si>
    <t>BAHIA SOLANO</t>
  </si>
  <si>
    <t>BAHIA SOLANO - JOSE C. MUTIS</t>
  </si>
  <si>
    <t>PUERTO GAITAN</t>
  </si>
  <si>
    <t>MORELIA</t>
  </si>
  <si>
    <t>CAUCASIA</t>
  </si>
  <si>
    <t>CAUCASIA- JUAN H. WHITE</t>
  </si>
  <si>
    <t>PUERTO CARRENO</t>
  </si>
  <si>
    <t>CARREÑO-GERMAN OLANO</t>
  </si>
  <si>
    <t>MITU</t>
  </si>
  <si>
    <t>GUAPI</t>
  </si>
  <si>
    <t>GUAPI - JUAN CASIANO</t>
  </si>
  <si>
    <t>PUERTO INIRIDA</t>
  </si>
  <si>
    <t>PUERTO INIRIDA - CESAR GAVIRIA TRUJ</t>
  </si>
  <si>
    <t>SARAVENA-COLONIZADORES</t>
  </si>
  <si>
    <t>VILLA GARZON</t>
  </si>
  <si>
    <t>URIBIA</t>
  </si>
  <si>
    <t>PUERTO BOLIVAR - PORTETE</t>
  </si>
  <si>
    <t>SAN JOSE DEL GUAVIARE</t>
  </si>
  <si>
    <t>CUMARIBO</t>
  </si>
  <si>
    <t>NUQUI</t>
  </si>
  <si>
    <t>NUQUI - REYES MURILLO</t>
  </si>
  <si>
    <t>LA MACARENA</t>
  </si>
  <si>
    <t>LA MACARENA - META</t>
  </si>
  <si>
    <t>EL BAGRE</t>
  </si>
  <si>
    <t>BUENAVENTURA</t>
  </si>
  <si>
    <t>BUENAVENTURA - GERARDO TOBAR LOPEZ</t>
  </si>
  <si>
    <t>TOLU</t>
  </si>
  <si>
    <t>PITALITO</t>
  </si>
  <si>
    <t>PITALITO -CONTADOR</t>
  </si>
  <si>
    <t>PUERTO LEGUIZAMO</t>
  </si>
  <si>
    <t>ACANDI</t>
  </si>
  <si>
    <t>TARAIRA</t>
  </si>
  <si>
    <t>GUAINIA (BARRANCO MINAS)</t>
  </si>
  <si>
    <t>BARRANCO MINAS</t>
  </si>
  <si>
    <t>LA PEDRERA</t>
  </si>
  <si>
    <t>CARURU</t>
  </si>
  <si>
    <t>SAN MARTIN</t>
  </si>
  <si>
    <t>PUERTO ALVIRA CAQO JABON</t>
  </si>
  <si>
    <t>MONFORT</t>
  </si>
  <si>
    <t>SOLANO</t>
  </si>
  <si>
    <t>MIRAFLORES - GUAVIARE</t>
  </si>
  <si>
    <t>MIRAFLORES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</si>
</sst>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.000_);\(#,##0.000\)"/>
    <numFmt numFmtId="173" formatCode="0.0%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1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b/>
      <u val="single"/>
      <sz val="16"/>
      <name val="Arial"/>
      <family val="2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u val="single"/>
      <sz val="14"/>
      <color indexed="12"/>
      <name val="Arial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5"/>
      <name val="Century Gothic"/>
      <family val="2"/>
    </font>
    <font>
      <b/>
      <u val="single"/>
      <sz val="15"/>
      <color indexed="12"/>
      <name val="Arial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9"/>
      <name val="Arial"/>
      <family val="2"/>
    </font>
    <font>
      <b/>
      <sz val="16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b/>
      <u val="single"/>
      <sz val="16"/>
      <color indexed="48"/>
      <name val="Arial"/>
      <family val="2"/>
    </font>
    <font>
      <sz val="10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22"/>
      <color indexed="62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sz val="12"/>
      <color indexed="5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u val="single"/>
      <sz val="14"/>
      <color indexed="9"/>
      <name val="Arial"/>
      <family val="2"/>
    </font>
    <font>
      <sz val="11"/>
      <color indexed="12"/>
      <name val="Century Gothic"/>
      <family val="2"/>
    </font>
    <font>
      <b/>
      <sz val="18"/>
      <color indexed="49"/>
      <name val="Arial"/>
      <family val="2"/>
    </font>
    <font>
      <b/>
      <u val="single"/>
      <sz val="20"/>
      <color indexed="56"/>
      <name val="Arial"/>
      <family val="2"/>
    </font>
    <font>
      <b/>
      <sz val="12"/>
      <color indexed="12"/>
      <name val="Courier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22"/>
      <color theme="4" tint="-0.24997000396251678"/>
      <name val="Arial"/>
      <family val="2"/>
    </font>
    <font>
      <b/>
      <sz val="16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b/>
      <u val="single"/>
      <sz val="14"/>
      <color theme="0"/>
      <name val="Arial"/>
      <family val="2"/>
    </font>
    <font>
      <sz val="11"/>
      <color rgb="FF0000FF"/>
      <name val="Century Gothic"/>
      <family val="2"/>
    </font>
    <font>
      <sz val="10"/>
      <color rgb="FF0000FF"/>
      <name val="Century Gothic"/>
      <family val="2"/>
    </font>
    <font>
      <b/>
      <sz val="12"/>
      <color rgb="FF0000FF"/>
      <name val="Century Gothic"/>
      <family val="2"/>
    </font>
    <font>
      <b/>
      <sz val="18"/>
      <color theme="8" tint="0.39998000860214233"/>
      <name val="Arial"/>
      <family val="2"/>
    </font>
    <font>
      <b/>
      <u val="single"/>
      <sz val="20"/>
      <color rgb="FF002060"/>
      <name val="Arial"/>
      <family val="2"/>
    </font>
    <font>
      <b/>
      <sz val="12"/>
      <color rgb="FF0000FF"/>
      <name val="Courier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4"/>
        <bgColor indexed="64"/>
      </patternFill>
    </fill>
  </fills>
  <borders count="2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 style="thin"/>
      <right style="thick"/>
      <top>
        <color indexed="63"/>
      </top>
      <bottom>
        <color indexed="63"/>
      </bottom>
    </border>
    <border>
      <left style="double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medium"/>
      <top style="thick"/>
      <bottom style="medium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thin"/>
      <right style="thick"/>
      <top style="thick"/>
      <bottom style="double"/>
    </border>
    <border>
      <left style="thin"/>
      <right style="medium"/>
      <top style="thick"/>
      <bottom style="double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 style="thin"/>
      <right style="double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double"/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 style="thick"/>
      <right style="thick"/>
      <top style="medium"/>
      <bottom style="thick"/>
    </border>
    <border>
      <left style="thin"/>
      <right>
        <color indexed="63"/>
      </right>
      <top style="thick"/>
      <bottom style="medium"/>
    </border>
    <border>
      <left style="thick"/>
      <right style="medium"/>
      <top style="thin"/>
      <bottom style="thin">
        <color theme="0" tint="-0.149959996342659"/>
      </bottom>
    </border>
    <border>
      <left style="medium"/>
      <right style="thin"/>
      <top style="thin"/>
      <bottom style="thin">
        <color theme="0" tint="-0.149959996342659"/>
      </bottom>
    </border>
    <border>
      <left style="thin"/>
      <right>
        <color indexed="63"/>
      </right>
      <top style="thin"/>
      <bottom style="thin">
        <color theme="0" tint="-0.149959996342659"/>
      </bottom>
    </border>
    <border>
      <left style="double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thick"/>
      <top style="thin"/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double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medium"/>
      <top style="thin">
        <color theme="0" tint="-0.149959996342659"/>
      </top>
      <bottom style="thin">
        <color theme="0" tint="-0.149959996342659"/>
      </bottom>
    </border>
    <border>
      <left style="thin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medium"/>
    </border>
    <border>
      <left style="medium"/>
      <right style="thin"/>
      <top style="thin">
        <color theme="0" tint="-0.149959996342659"/>
      </top>
      <bottom style="medium"/>
    </border>
    <border>
      <left style="thin"/>
      <right>
        <color indexed="63"/>
      </right>
      <top style="thin">
        <color theme="0" tint="-0.149959996342659"/>
      </top>
      <bottom style="medium"/>
    </border>
    <border>
      <left style="double"/>
      <right style="thin"/>
      <top style="thin">
        <color theme="0" tint="-0.149959996342659"/>
      </top>
      <bottom style="medium"/>
    </border>
    <border>
      <left style="thin"/>
      <right style="medium"/>
      <top style="thin">
        <color theme="0" tint="-0.149959996342659"/>
      </top>
      <bottom style="medium"/>
    </border>
    <border>
      <left style="thin"/>
      <right style="thick"/>
      <top style="thin">
        <color theme="0" tint="-0.149959996342659"/>
      </top>
      <bottom style="medium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double"/>
      <top style="thin"/>
      <bottom style="thin">
        <color theme="0" tint="-0.149959996342659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medium"/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ck"/>
      <right style="thin"/>
      <top style="thin"/>
      <bottom style="thin">
        <color theme="0" tint="-0.149959996342659"/>
      </bottom>
    </border>
    <border>
      <left style="thick"/>
      <right style="thin"/>
      <top style="thin">
        <color theme="0" tint="-0.149959996342659"/>
      </top>
      <bottom style="thin">
        <color theme="0" tint="-0.149959996342659"/>
      </bottom>
    </border>
    <border>
      <left style="thick"/>
      <right style="thin"/>
      <top style="thin">
        <color theme="0" tint="-0.149959996342659"/>
      </top>
      <bottom style="medium"/>
    </border>
    <border>
      <left style="double"/>
      <right style="medium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ck"/>
      <top style="thin">
        <color theme="0" tint="-0.149959996342659"/>
      </top>
      <bottom style="thin">
        <color theme="0" tint="-0.149959996342659"/>
      </bottom>
    </border>
    <border>
      <left style="medium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double"/>
      <bottom style="thin">
        <color theme="0" tint="-0.04997999966144562"/>
      </bottom>
    </border>
    <border>
      <left>
        <color indexed="63"/>
      </left>
      <right>
        <color indexed="63"/>
      </right>
      <top style="double"/>
      <bottom style="thin">
        <color theme="0" tint="-0.04997999966144562"/>
      </bottom>
    </border>
    <border>
      <left style="medium"/>
      <right style="thin"/>
      <top style="double"/>
      <bottom style="thin">
        <color theme="0" tint="-0.04997999966144562"/>
      </bottom>
    </border>
    <border>
      <left style="thin"/>
      <right>
        <color indexed="63"/>
      </right>
      <top style="double"/>
      <bottom style="thin">
        <color theme="0" tint="-0.04997999966144562"/>
      </bottom>
    </border>
    <border>
      <left style="double"/>
      <right style="thin"/>
      <top style="double"/>
      <bottom style="thin">
        <color theme="0" tint="-0.04997999966144562"/>
      </bottom>
    </border>
    <border>
      <left style="double"/>
      <right style="medium"/>
      <top style="double"/>
      <bottom style="thin">
        <color theme="0" tint="-0.04997999966144562"/>
      </bottom>
    </border>
    <border>
      <left>
        <color indexed="63"/>
      </left>
      <right style="thick"/>
      <top style="double"/>
      <bottom style="thin">
        <color theme="0" tint="-0.04997999966144562"/>
      </bottom>
    </border>
    <border>
      <left>
        <color indexed="63"/>
      </left>
      <right style="thin"/>
      <top style="double"/>
      <bottom style="thin">
        <color theme="0" tint="-0.04997999966144562"/>
      </bottom>
    </border>
    <border>
      <left style="medium"/>
      <right style="thick"/>
      <top style="double"/>
      <bottom style="thin">
        <color theme="0" tint="-0.04997999966144562"/>
      </bottom>
    </border>
    <border>
      <left style="thick"/>
      <right style="medium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medium"/>
      <right style="thin"/>
      <top style="thin">
        <color theme="0" tint="-0.04997999966144562"/>
      </top>
      <bottom style="thin">
        <color theme="0" tint="-0.04997999966144562"/>
      </bottom>
    </border>
    <border>
      <left style="thin"/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double"/>
      <right style="thin"/>
      <top style="thin">
        <color theme="0" tint="-0.04997999966144562"/>
      </top>
      <bottom style="thin">
        <color theme="0" tint="-0.04997999966144562"/>
      </bottom>
    </border>
    <border>
      <left style="double"/>
      <right style="medium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ck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medium"/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medium"/>
      <top style="thin">
        <color theme="0" tint="-0.04997999966144562"/>
      </top>
      <bottom style="thick"/>
    </border>
    <border>
      <left>
        <color indexed="63"/>
      </left>
      <right>
        <color indexed="63"/>
      </right>
      <top style="thin">
        <color theme="0" tint="-0.04997999966144562"/>
      </top>
      <bottom style="thick"/>
    </border>
    <border>
      <left style="medium"/>
      <right style="thin"/>
      <top style="thin">
        <color theme="0" tint="-0.04997999966144562"/>
      </top>
      <bottom style="thick"/>
    </border>
    <border>
      <left style="thin"/>
      <right>
        <color indexed="63"/>
      </right>
      <top style="thin">
        <color theme="0" tint="-0.04997999966144562"/>
      </top>
      <bottom style="thick"/>
    </border>
    <border>
      <left style="double"/>
      <right style="thin"/>
      <top style="thin">
        <color theme="0" tint="-0.04997999966144562"/>
      </top>
      <bottom style="thick"/>
    </border>
    <border>
      <left style="double"/>
      <right style="medium"/>
      <top style="thin">
        <color theme="0" tint="-0.04997999966144562"/>
      </top>
      <bottom style="thick"/>
    </border>
    <border>
      <left>
        <color indexed="63"/>
      </left>
      <right style="thick"/>
      <top style="thin">
        <color theme="0" tint="-0.04997999966144562"/>
      </top>
      <bottom style="thick"/>
    </border>
    <border>
      <left>
        <color indexed="63"/>
      </left>
      <right style="thin"/>
      <top style="thin">
        <color theme="0" tint="-0.04997999966144562"/>
      </top>
      <bottom style="thick"/>
    </border>
    <border>
      <left style="medium"/>
      <right style="thick"/>
      <top style="thin">
        <color theme="0" tint="-0.04997999966144562"/>
      </top>
      <bottom style="thick"/>
    </border>
    <border>
      <left style="thick"/>
      <right style="medium"/>
      <top style="double"/>
      <bottom style="thin">
        <color theme="0" tint="-0.149959996342659"/>
      </bottom>
    </border>
    <border>
      <left>
        <color indexed="63"/>
      </left>
      <right>
        <color indexed="63"/>
      </right>
      <top style="double"/>
      <bottom style="thin">
        <color theme="0" tint="-0.149959996342659"/>
      </bottom>
    </border>
    <border>
      <left style="medium"/>
      <right style="thin"/>
      <top style="double"/>
      <bottom style="thin">
        <color theme="0" tint="-0.149959996342659"/>
      </bottom>
    </border>
    <border>
      <left style="thin"/>
      <right>
        <color indexed="63"/>
      </right>
      <top style="double"/>
      <bottom style="thin">
        <color theme="0" tint="-0.149959996342659"/>
      </bottom>
    </border>
    <border>
      <left style="double"/>
      <right style="thin"/>
      <top style="double"/>
      <bottom style="thin">
        <color theme="0" tint="-0.149959996342659"/>
      </bottom>
    </border>
    <border>
      <left style="double"/>
      <right style="medium"/>
      <top style="double"/>
      <bottom style="thin">
        <color theme="0" tint="-0.149959996342659"/>
      </bottom>
    </border>
    <border>
      <left>
        <color indexed="63"/>
      </left>
      <right style="thick"/>
      <top style="double"/>
      <bottom style="thin">
        <color theme="0" tint="-0.149959996342659"/>
      </bottom>
    </border>
    <border>
      <left>
        <color indexed="63"/>
      </left>
      <right style="thin"/>
      <top style="double"/>
      <bottom style="thin">
        <color theme="0" tint="-0.149959996342659"/>
      </bottom>
    </border>
    <border>
      <left style="medium"/>
      <right style="thick"/>
      <top style="double"/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ck"/>
    </border>
    <border>
      <left>
        <color indexed="63"/>
      </left>
      <right>
        <color indexed="63"/>
      </right>
      <top style="thin">
        <color theme="0" tint="-0.149959996342659"/>
      </top>
      <bottom style="thick"/>
    </border>
    <border>
      <left style="medium"/>
      <right style="thin"/>
      <top style="thin">
        <color theme="0" tint="-0.149959996342659"/>
      </top>
      <bottom style="thick"/>
    </border>
    <border>
      <left style="thin"/>
      <right>
        <color indexed="63"/>
      </right>
      <top style="thin">
        <color theme="0" tint="-0.149959996342659"/>
      </top>
      <bottom style="thick"/>
    </border>
    <border>
      <left style="double"/>
      <right style="thin"/>
      <top style="thin">
        <color theme="0" tint="-0.149959996342659"/>
      </top>
      <bottom style="thick"/>
    </border>
    <border>
      <left style="double"/>
      <right style="medium"/>
      <top style="thin">
        <color theme="0" tint="-0.149959996342659"/>
      </top>
      <bottom style="thick"/>
    </border>
    <border>
      <left>
        <color indexed="63"/>
      </left>
      <right style="thick"/>
      <top style="thin">
        <color theme="0" tint="-0.149959996342659"/>
      </top>
      <bottom style="thick"/>
    </border>
    <border>
      <left>
        <color indexed="63"/>
      </left>
      <right style="thin"/>
      <top style="thin">
        <color theme="0" tint="-0.149959996342659"/>
      </top>
      <bottom style="thick"/>
    </border>
    <border>
      <left style="medium"/>
      <right style="thick"/>
      <top style="thin">
        <color theme="0" tint="-0.149959996342659"/>
      </top>
      <bottom style="thick"/>
    </border>
    <border>
      <left style="thick"/>
      <right>
        <color indexed="63"/>
      </right>
      <top style="double"/>
      <bottom style="thin">
        <color theme="0" tint="-0.149959996342659"/>
      </bottom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medium"/>
      <top style="double"/>
      <bottom style="thin">
        <color theme="0" tint="-0.149959996342659"/>
      </bottom>
    </border>
    <border>
      <left style="thin"/>
      <right style="thick"/>
      <top style="double"/>
      <bottom style="thin">
        <color theme="0" tint="-0.149959996342659"/>
      </bottom>
    </border>
    <border>
      <left style="thick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ck"/>
      <right>
        <color indexed="63"/>
      </right>
      <top style="thin">
        <color theme="0" tint="-0.149959996342659"/>
      </top>
      <bottom style="thick"/>
    </border>
    <border>
      <left style="thin"/>
      <right style="thin"/>
      <top style="thin">
        <color theme="0" tint="-0.149959996342659"/>
      </top>
      <bottom style="thick"/>
    </border>
    <border>
      <left style="thin"/>
      <right style="medium"/>
      <top style="thin">
        <color theme="0" tint="-0.149959996342659"/>
      </top>
      <bottom style="thick"/>
    </border>
    <border>
      <left style="thin"/>
      <right style="thick"/>
      <top style="thin">
        <color theme="0" tint="-0.149959996342659"/>
      </top>
      <bottom style="thick"/>
    </border>
    <border>
      <left style="thick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thin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thin"/>
      <right style="medium"/>
      <top style="thin"/>
      <bottom style="thick"/>
    </border>
    <border>
      <left style="thin"/>
      <right style="thin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 style="thick"/>
      <right style="medium"/>
      <top>
        <color indexed="63"/>
      </top>
      <bottom style="thin">
        <color theme="0" tint="-0.149959996342659"/>
      </bottom>
    </border>
    <border>
      <left style="medium"/>
      <right style="thin"/>
      <top>
        <color indexed="63"/>
      </top>
      <bottom style="thin">
        <color theme="0" tint="-0.149959996342659"/>
      </bottom>
    </border>
    <border>
      <left style="thin"/>
      <right>
        <color indexed="63"/>
      </right>
      <top>
        <color indexed="63"/>
      </top>
      <bottom style="thin">
        <color theme="0" tint="-0.149959996342659"/>
      </bottom>
    </border>
    <border>
      <left style="double"/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thick"/>
      <top>
        <color indexed="63"/>
      </top>
      <bottom style="thin">
        <color theme="0" tint="-0.149959996342659"/>
      </bottom>
    </border>
    <border>
      <left style="thin"/>
      <right style="double"/>
      <top>
        <color indexed="63"/>
      </top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3" fillId="20" borderId="0" applyNumberFormat="0" applyBorder="0" applyAlignment="0" applyProtection="0"/>
    <xf numFmtId="0" fontId="94" fillId="21" borderId="1" applyNumberFormat="0" applyAlignment="0" applyProtection="0"/>
    <xf numFmtId="0" fontId="95" fillId="22" borderId="2" applyNumberFormat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0" applyNumberFormat="0" applyFill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9" fillId="29" borderId="1" applyNumberFormat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2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2" fillId="0" borderId="0">
      <alignment/>
      <protection/>
    </xf>
    <xf numFmtId="0" fontId="103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4" fillId="21" borderId="6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7" applyNumberFormat="0" applyFill="0" applyAlignment="0" applyProtection="0"/>
    <xf numFmtId="0" fontId="98" fillId="0" borderId="8" applyNumberFormat="0" applyFill="0" applyAlignment="0" applyProtection="0"/>
    <xf numFmtId="0" fontId="109" fillId="0" borderId="9" applyNumberFormat="0" applyFill="0" applyAlignment="0" applyProtection="0"/>
  </cellStyleXfs>
  <cellXfs count="722">
    <xf numFmtId="0" fontId="0" fillId="0" borderId="0" xfId="0" applyFont="1" applyAlignment="1">
      <alignment/>
    </xf>
    <xf numFmtId="37" fontId="3" fillId="0" borderId="0" xfId="61" applyFont="1">
      <alignment/>
      <protection/>
    </xf>
    <xf numFmtId="4" fontId="3" fillId="0" borderId="0" xfId="61" applyNumberFormat="1" applyFont="1">
      <alignment/>
      <protection/>
    </xf>
    <xf numFmtId="37" fontId="3" fillId="0" borderId="0" xfId="61" applyFont="1" applyFill="1">
      <alignment/>
      <protection/>
    </xf>
    <xf numFmtId="2" fontId="3" fillId="0" borderId="0" xfId="61" applyNumberFormat="1" applyFont="1" applyFill="1">
      <alignment/>
      <protection/>
    </xf>
    <xf numFmtId="37" fontId="3" fillId="33" borderId="0" xfId="61" applyFont="1" applyFill="1">
      <alignment/>
      <protection/>
    </xf>
    <xf numFmtId="39" fontId="5" fillId="33" borderId="0" xfId="61" applyNumberFormat="1" applyFont="1" applyFill="1" applyBorder="1" applyProtection="1">
      <alignment/>
      <protection/>
    </xf>
    <xf numFmtId="37" fontId="5" fillId="33" borderId="0" xfId="61" applyFont="1" applyFill="1" applyBorder="1">
      <alignment/>
      <protection/>
    </xf>
    <xf numFmtId="2" fontId="6" fillId="34" borderId="10" xfId="61" applyNumberFormat="1" applyFont="1" applyFill="1" applyBorder="1" applyAlignment="1" applyProtection="1">
      <alignment horizontal="right" indent="1"/>
      <protection/>
    </xf>
    <xf numFmtId="2" fontId="6" fillId="0" borderId="11" xfId="61" applyNumberFormat="1" applyFont="1" applyFill="1" applyBorder="1" applyAlignment="1" applyProtection="1">
      <alignment horizontal="center"/>
      <protection/>
    </xf>
    <xf numFmtId="2" fontId="6" fillId="0" borderId="12" xfId="61" applyNumberFormat="1" applyFont="1" applyFill="1" applyBorder="1" applyAlignment="1" applyProtection="1">
      <alignment horizontal="center"/>
      <protection/>
    </xf>
    <xf numFmtId="2" fontId="6" fillId="0" borderId="13" xfId="61" applyNumberFormat="1" applyFont="1" applyFill="1" applyBorder="1" applyAlignment="1" applyProtection="1">
      <alignment horizontal="center"/>
      <protection/>
    </xf>
    <xf numFmtId="2" fontId="6" fillId="0" borderId="14" xfId="61" applyNumberFormat="1" applyFont="1" applyFill="1" applyBorder="1" applyAlignment="1" applyProtection="1">
      <alignment horizontal="center"/>
      <protection/>
    </xf>
    <xf numFmtId="2" fontId="6" fillId="0" borderId="12" xfId="61" applyNumberFormat="1" applyFont="1" applyFill="1" applyBorder="1" applyAlignment="1" applyProtection="1">
      <alignment horizontal="right" indent="1"/>
      <protection/>
    </xf>
    <xf numFmtId="2" fontId="6" fillId="0" borderId="14" xfId="61" applyNumberFormat="1" applyFont="1" applyFill="1" applyBorder="1" applyAlignment="1" applyProtection="1">
      <alignment horizontal="right" indent="1"/>
      <protection/>
    </xf>
    <xf numFmtId="37" fontId="5" fillId="0" borderId="11" xfId="61" applyFont="1" applyFill="1" applyBorder="1" applyAlignment="1" applyProtection="1">
      <alignment horizontal="left"/>
      <protection/>
    </xf>
    <xf numFmtId="2" fontId="6" fillId="34" borderId="15" xfId="61" applyNumberFormat="1" applyFont="1" applyFill="1" applyBorder="1">
      <alignment/>
      <protection/>
    </xf>
    <xf numFmtId="2" fontId="6" fillId="0" borderId="0" xfId="61" applyNumberFormat="1" applyFont="1" applyFill="1" applyBorder="1" applyAlignment="1" applyProtection="1">
      <alignment horizontal="right" indent="1"/>
      <protection/>
    </xf>
    <xf numFmtId="2" fontId="6" fillId="0" borderId="16" xfId="61" applyNumberFormat="1" applyFont="1" applyFill="1" applyBorder="1" applyAlignment="1" applyProtection="1">
      <alignment horizontal="right" indent="1"/>
      <protection/>
    </xf>
    <xf numFmtId="2" fontId="6" fillId="0" borderId="17" xfId="61" applyNumberFormat="1" applyFont="1" applyFill="1" applyBorder="1" applyAlignment="1" applyProtection="1">
      <alignment horizontal="right" indent="1"/>
      <protection/>
    </xf>
    <xf numFmtId="2" fontId="6" fillId="0" borderId="18" xfId="61" applyNumberFormat="1" applyFont="1" applyFill="1" applyBorder="1" applyAlignment="1" applyProtection="1">
      <alignment horizontal="right" indent="1"/>
      <protection/>
    </xf>
    <xf numFmtId="2" fontId="6" fillId="0" borderId="16" xfId="61" applyNumberFormat="1" applyFont="1" applyFill="1" applyBorder="1" applyProtection="1">
      <alignment/>
      <protection/>
    </xf>
    <xf numFmtId="2" fontId="6" fillId="0" borderId="18" xfId="61" applyNumberFormat="1" applyFont="1" applyFill="1" applyBorder="1" applyProtection="1">
      <alignment/>
      <protection/>
    </xf>
    <xf numFmtId="37" fontId="5" fillId="0" borderId="0" xfId="61" applyFont="1" applyFill="1" applyBorder="1" applyAlignment="1" applyProtection="1">
      <alignment horizontal="left"/>
      <protection/>
    </xf>
    <xf numFmtId="37" fontId="7" fillId="0" borderId="18" xfId="61" applyFont="1" applyFill="1" applyBorder="1" applyAlignment="1" applyProtection="1">
      <alignment horizontal="left"/>
      <protection/>
    </xf>
    <xf numFmtId="2" fontId="6" fillId="34" borderId="19" xfId="61" applyNumberFormat="1" applyFont="1" applyFill="1" applyBorder="1">
      <alignment/>
      <protection/>
    </xf>
    <xf numFmtId="2" fontId="6" fillId="0" borderId="20" xfId="61" applyNumberFormat="1" applyFont="1" applyFill="1" applyBorder="1" applyAlignment="1" applyProtection="1">
      <alignment horizontal="right" indent="1"/>
      <protection/>
    </xf>
    <xf numFmtId="2" fontId="6" fillId="0" borderId="21" xfId="61" applyNumberFormat="1" applyFont="1" applyFill="1" applyBorder="1" applyAlignment="1" applyProtection="1">
      <alignment horizontal="right" indent="1"/>
      <protection/>
    </xf>
    <xf numFmtId="2" fontId="6" fillId="0" borderId="22" xfId="61" applyNumberFormat="1" applyFont="1" applyFill="1" applyBorder="1" applyAlignment="1" applyProtection="1">
      <alignment horizontal="right" indent="1"/>
      <protection/>
    </xf>
    <xf numFmtId="2" fontId="6" fillId="0" borderId="23" xfId="61" applyNumberFormat="1" applyFont="1" applyFill="1" applyBorder="1" applyAlignment="1" applyProtection="1">
      <alignment horizontal="right" indent="1"/>
      <protection/>
    </xf>
    <xf numFmtId="2" fontId="6" fillId="0" borderId="21" xfId="61" applyNumberFormat="1" applyFont="1" applyFill="1" applyBorder="1" applyProtection="1">
      <alignment/>
      <protection/>
    </xf>
    <xf numFmtId="2" fontId="6" fillId="0" borderId="23" xfId="61" applyNumberFormat="1" applyFont="1" applyFill="1" applyBorder="1" applyProtection="1">
      <alignment/>
      <protection/>
    </xf>
    <xf numFmtId="37" fontId="3" fillId="0" borderId="20" xfId="61" applyFont="1" applyFill="1" applyBorder="1">
      <alignment/>
      <protection/>
    </xf>
    <xf numFmtId="37" fontId="8" fillId="0" borderId="23" xfId="61" applyFont="1" applyFill="1" applyBorder="1" applyAlignment="1" applyProtection="1">
      <alignment horizontal="left"/>
      <protection/>
    </xf>
    <xf numFmtId="37" fontId="3" fillId="0" borderId="0" xfId="61" applyFont="1" applyFill="1" applyBorder="1">
      <alignment/>
      <protection/>
    </xf>
    <xf numFmtId="37" fontId="9" fillId="0" borderId="18" xfId="61" applyFont="1" applyFill="1" applyBorder="1" applyAlignment="1" applyProtection="1">
      <alignment horizontal="left"/>
      <protection/>
    </xf>
    <xf numFmtId="37" fontId="6" fillId="34" borderId="24" xfId="61" applyFont="1" applyFill="1" applyBorder="1">
      <alignment/>
      <protection/>
    </xf>
    <xf numFmtId="37" fontId="3" fillId="0" borderId="25" xfId="61" applyFont="1" applyFill="1" applyBorder="1" applyProtection="1">
      <alignment/>
      <protection/>
    </xf>
    <xf numFmtId="37" fontId="3" fillId="0" borderId="26" xfId="61" applyFont="1" applyFill="1" applyBorder="1" applyProtection="1">
      <alignment/>
      <protection/>
    </xf>
    <xf numFmtId="37" fontId="3" fillId="0" borderId="27" xfId="61" applyFont="1" applyFill="1" applyBorder="1" applyAlignment="1" applyProtection="1">
      <alignment horizontal="right"/>
      <protection/>
    </xf>
    <xf numFmtId="37" fontId="3" fillId="0" borderId="28" xfId="61" applyFont="1" applyFill="1" applyBorder="1" applyAlignment="1" applyProtection="1">
      <alignment horizontal="right"/>
      <protection/>
    </xf>
    <xf numFmtId="37" fontId="5" fillId="0" borderId="25" xfId="61" applyFont="1" applyFill="1" applyBorder="1" applyAlignment="1" applyProtection="1">
      <alignment horizontal="left"/>
      <protection/>
    </xf>
    <xf numFmtId="37" fontId="7" fillId="0" borderId="28" xfId="61" applyFont="1" applyFill="1" applyBorder="1" applyAlignment="1" applyProtection="1">
      <alignment horizontal="left"/>
      <protection/>
    </xf>
    <xf numFmtId="3" fontId="6" fillId="34" borderId="19" xfId="61" applyNumberFormat="1" applyFont="1" applyFill="1" applyBorder="1" applyAlignment="1">
      <alignment horizontal="right"/>
      <protection/>
    </xf>
    <xf numFmtId="3" fontId="3" fillId="0" borderId="21" xfId="61" applyNumberFormat="1" applyFont="1" applyFill="1" applyBorder="1" applyAlignment="1">
      <alignment horizontal="right"/>
      <protection/>
    </xf>
    <xf numFmtId="3" fontId="3" fillId="0" borderId="22" xfId="61" applyNumberFormat="1" applyFont="1" applyFill="1" applyBorder="1" applyAlignment="1">
      <alignment horizontal="right"/>
      <protection/>
    </xf>
    <xf numFmtId="3" fontId="3" fillId="0" borderId="23" xfId="61" applyNumberFormat="1" applyFont="1" applyFill="1" applyBorder="1" applyAlignment="1">
      <alignment horizontal="right"/>
      <protection/>
    </xf>
    <xf numFmtId="3" fontId="3" fillId="0" borderId="29" xfId="61" applyNumberFormat="1" applyFont="1" applyFill="1" applyBorder="1" applyAlignment="1">
      <alignment horizontal="right"/>
      <protection/>
    </xf>
    <xf numFmtId="37" fontId="10" fillId="0" borderId="0" xfId="61" applyFont="1" applyFill="1" applyBorder="1" applyAlignment="1" applyProtection="1">
      <alignment horizontal="left"/>
      <protection/>
    </xf>
    <xf numFmtId="3" fontId="6" fillId="34" borderId="15" xfId="61" applyNumberFormat="1" applyFont="1" applyFill="1" applyBorder="1" applyAlignment="1">
      <alignment horizontal="right"/>
      <protection/>
    </xf>
    <xf numFmtId="3" fontId="3" fillId="0" borderId="16" xfId="61" applyNumberFormat="1" applyFont="1" applyFill="1" applyBorder="1" applyAlignment="1">
      <alignment horizontal="right"/>
      <protection/>
    </xf>
    <xf numFmtId="3" fontId="3" fillId="0" borderId="17" xfId="61" applyNumberFormat="1" applyFont="1" applyFill="1" applyBorder="1" applyAlignment="1">
      <alignment horizontal="right"/>
      <protection/>
    </xf>
    <xf numFmtId="3" fontId="3" fillId="0" borderId="18" xfId="61" applyNumberFormat="1" applyFont="1" applyFill="1" applyBorder="1" applyAlignment="1">
      <alignment horizontal="right"/>
      <protection/>
    </xf>
    <xf numFmtId="37" fontId="11" fillId="0" borderId="28" xfId="61" applyFont="1" applyFill="1" applyBorder="1" applyAlignment="1" applyProtection="1">
      <alignment horizontal="left"/>
      <protection/>
    </xf>
    <xf numFmtId="37" fontId="5" fillId="0" borderId="0" xfId="61" applyFont="1">
      <alignment/>
      <protection/>
    </xf>
    <xf numFmtId="37" fontId="6" fillId="34" borderId="15" xfId="61" applyFont="1" applyFill="1" applyBorder="1">
      <alignment/>
      <protection/>
    </xf>
    <xf numFmtId="37" fontId="3" fillId="0" borderId="0" xfId="61" applyFont="1" applyFill="1" applyBorder="1" applyProtection="1">
      <alignment/>
      <protection/>
    </xf>
    <xf numFmtId="37" fontId="3" fillId="0" borderId="17" xfId="61" applyFont="1" applyFill="1" applyBorder="1" applyProtection="1">
      <alignment/>
      <protection/>
    </xf>
    <xf numFmtId="37" fontId="3" fillId="0" borderId="16" xfId="61" applyFont="1" applyFill="1" applyBorder="1" applyAlignment="1" applyProtection="1">
      <alignment horizontal="right"/>
      <protection/>
    </xf>
    <xf numFmtId="37" fontId="3" fillId="0" borderId="18" xfId="61" applyFont="1" applyFill="1" applyBorder="1" applyAlignment="1" applyProtection="1">
      <alignment horizontal="right"/>
      <protection/>
    </xf>
    <xf numFmtId="3" fontId="3" fillId="0" borderId="18" xfId="61" applyNumberFormat="1" applyFont="1" applyFill="1" applyBorder="1">
      <alignment/>
      <protection/>
    </xf>
    <xf numFmtId="3" fontId="3" fillId="0" borderId="16" xfId="61" applyNumberFormat="1" applyFont="1" applyFill="1" applyBorder="1">
      <alignment/>
      <protection/>
    </xf>
    <xf numFmtId="3" fontId="3" fillId="0" borderId="27" xfId="61" applyNumberFormat="1" applyFont="1" applyFill="1" applyBorder="1">
      <alignment/>
      <protection/>
    </xf>
    <xf numFmtId="3" fontId="3" fillId="0" borderId="28" xfId="61" applyNumberFormat="1" applyFont="1" applyFill="1" applyBorder="1" applyAlignment="1">
      <alignment horizontal="right"/>
      <protection/>
    </xf>
    <xf numFmtId="37" fontId="6" fillId="0" borderId="28" xfId="61" applyFont="1" applyFill="1" applyBorder="1" applyAlignment="1">
      <alignment vertical="center"/>
      <protection/>
    </xf>
    <xf numFmtId="37" fontId="6" fillId="0" borderId="0" xfId="61" applyFont="1">
      <alignment/>
      <protection/>
    </xf>
    <xf numFmtId="37" fontId="6" fillId="34" borderId="30" xfId="61" applyFont="1" applyFill="1" applyBorder="1">
      <alignment/>
      <protection/>
    </xf>
    <xf numFmtId="37" fontId="14" fillId="0" borderId="0" xfId="61" applyFont="1">
      <alignment/>
      <protection/>
    </xf>
    <xf numFmtId="37" fontId="13" fillId="35" borderId="31" xfId="61" applyFont="1" applyFill="1" applyBorder="1" applyAlignment="1" applyProtection="1">
      <alignment horizontal="center"/>
      <protection/>
    </xf>
    <xf numFmtId="37" fontId="13" fillId="35" borderId="32" xfId="61" applyFont="1" applyFill="1" applyBorder="1" applyAlignment="1" applyProtection="1">
      <alignment horizontal="center"/>
      <protection/>
    </xf>
    <xf numFmtId="37" fontId="13" fillId="35" borderId="33" xfId="61" applyFont="1" applyFill="1" applyBorder="1" applyAlignment="1" applyProtection="1">
      <alignment horizontal="center"/>
      <protection/>
    </xf>
    <xf numFmtId="37" fontId="13" fillId="35" borderId="34" xfId="61" applyFont="1" applyFill="1" applyBorder="1" applyAlignment="1" applyProtection="1">
      <alignment horizontal="center"/>
      <protection/>
    </xf>
    <xf numFmtId="37" fontId="13" fillId="35" borderId="13" xfId="61" applyFont="1" applyFill="1" applyBorder="1" applyAlignment="1">
      <alignment horizontal="centerContinuous"/>
      <protection/>
    </xf>
    <xf numFmtId="37" fontId="13" fillId="35" borderId="14" xfId="61" applyFont="1" applyFill="1" applyBorder="1" applyAlignment="1" applyProtection="1">
      <alignment horizontal="centerContinuous"/>
      <protection/>
    </xf>
    <xf numFmtId="37" fontId="16" fillId="35" borderId="0" xfId="61" applyFont="1" applyFill="1" applyBorder="1" applyAlignment="1" applyProtection="1">
      <alignment horizontal="center" vertical="center"/>
      <protection/>
    </xf>
    <xf numFmtId="37" fontId="16" fillId="35" borderId="11" xfId="61" applyFont="1" applyFill="1" applyBorder="1" applyAlignment="1" applyProtection="1">
      <alignment vertical="center"/>
      <protection/>
    </xf>
    <xf numFmtId="37" fontId="16" fillId="35" borderId="14" xfId="61" applyFont="1" applyFill="1" applyBorder="1" applyAlignment="1" applyProtection="1">
      <alignment vertical="center"/>
      <protection/>
    </xf>
    <xf numFmtId="37" fontId="18" fillId="35" borderId="17" xfId="61" applyFont="1" applyFill="1" applyBorder="1">
      <alignment/>
      <protection/>
    </xf>
    <xf numFmtId="37" fontId="18" fillId="35" borderId="18" xfId="61" applyFont="1" applyFill="1" applyBorder="1">
      <alignment/>
      <protection/>
    </xf>
    <xf numFmtId="37" fontId="18" fillId="35" borderId="35" xfId="61" applyFont="1" applyFill="1" applyBorder="1">
      <alignment/>
      <protection/>
    </xf>
    <xf numFmtId="37" fontId="18" fillId="35" borderId="36" xfId="61" applyFont="1" applyFill="1" applyBorder="1">
      <alignment/>
      <protection/>
    </xf>
    <xf numFmtId="37" fontId="3" fillId="35" borderId="13" xfId="61" applyFont="1" applyFill="1" applyBorder="1">
      <alignment/>
      <protection/>
    </xf>
    <xf numFmtId="37" fontId="16" fillId="35" borderId="11" xfId="61" applyFont="1" applyFill="1" applyBorder="1" applyAlignment="1">
      <alignment vertical="center"/>
      <protection/>
    </xf>
    <xf numFmtId="37" fontId="16" fillId="35" borderId="14" xfId="61" applyFont="1" applyFill="1" applyBorder="1" applyAlignment="1">
      <alignment vertical="center"/>
      <protection/>
    </xf>
    <xf numFmtId="0" fontId="3" fillId="33" borderId="0" xfId="63" applyNumberFormat="1" applyFont="1" applyFill="1" applyBorder="1">
      <alignment/>
      <protection/>
    </xf>
    <xf numFmtId="37" fontId="3" fillId="0" borderId="28" xfId="61" applyFont="1" applyFill="1" applyBorder="1" applyProtection="1">
      <alignment/>
      <protection/>
    </xf>
    <xf numFmtId="37" fontId="16" fillId="35" borderId="35" xfId="61" applyFont="1" applyFill="1" applyBorder="1" applyAlignment="1">
      <alignment horizontal="centerContinuous" vertical="center"/>
      <protection/>
    </xf>
    <xf numFmtId="37" fontId="16" fillId="35" borderId="36" xfId="61" applyFont="1" applyFill="1" applyBorder="1" applyAlignment="1">
      <alignment horizontal="centerContinuous" vertical="center"/>
      <protection/>
    </xf>
    <xf numFmtId="0" fontId="3" fillId="0" borderId="0" xfId="64" applyFont="1">
      <alignment/>
      <protection/>
    </xf>
    <xf numFmtId="0" fontId="4" fillId="0" borderId="0" xfId="63" applyNumberFormat="1" applyFont="1" applyFill="1" applyBorder="1">
      <alignment/>
      <protection/>
    </xf>
    <xf numFmtId="0" fontId="4" fillId="0" borderId="0" xfId="64" applyFont="1">
      <alignment/>
      <protection/>
    </xf>
    <xf numFmtId="0" fontId="23" fillId="0" borderId="0" xfId="64" applyFont="1">
      <alignment/>
      <protection/>
    </xf>
    <xf numFmtId="2" fontId="24" fillId="36" borderId="37" xfId="64" applyNumberFormat="1" applyFont="1" applyFill="1" applyBorder="1">
      <alignment/>
      <protection/>
    </xf>
    <xf numFmtId="3" fontId="24" fillId="36" borderId="38" xfId="64" applyNumberFormat="1" applyFont="1" applyFill="1" applyBorder="1">
      <alignment/>
      <protection/>
    </xf>
    <xf numFmtId="3" fontId="24" fillId="36" borderId="39" xfId="64" applyNumberFormat="1" applyFont="1" applyFill="1" applyBorder="1">
      <alignment/>
      <protection/>
    </xf>
    <xf numFmtId="10" fontId="24" fillId="36" borderId="40" xfId="64" applyNumberFormat="1" applyFont="1" applyFill="1" applyBorder="1">
      <alignment/>
      <protection/>
    </xf>
    <xf numFmtId="3" fontId="24" fillId="36" borderId="41" xfId="64" applyNumberFormat="1" applyFont="1" applyFill="1" applyBorder="1">
      <alignment/>
      <protection/>
    </xf>
    <xf numFmtId="3" fontId="24" fillId="36" borderId="42" xfId="64" applyNumberFormat="1" applyFont="1" applyFill="1" applyBorder="1">
      <alignment/>
      <protection/>
    </xf>
    <xf numFmtId="0" fontId="24" fillId="36" borderId="39" xfId="64" applyNumberFormat="1" applyFont="1" applyFill="1" applyBorder="1">
      <alignment/>
      <protection/>
    </xf>
    <xf numFmtId="49" fontId="3" fillId="0" borderId="0" xfId="64" applyNumberFormat="1" applyFont="1" applyAlignment="1">
      <alignment horizontal="center" vertical="center" wrapText="1"/>
      <protection/>
    </xf>
    <xf numFmtId="49" fontId="5" fillId="35" borderId="43" xfId="64" applyNumberFormat="1" applyFont="1" applyFill="1" applyBorder="1" applyAlignment="1">
      <alignment horizontal="center" vertical="center" wrapText="1"/>
      <protection/>
    </xf>
    <xf numFmtId="49" fontId="5" fillId="35" borderId="25" xfId="64" applyNumberFormat="1" applyFont="1" applyFill="1" applyBorder="1" applyAlignment="1">
      <alignment horizontal="center" vertical="center" wrapText="1"/>
      <protection/>
    </xf>
    <xf numFmtId="49" fontId="5" fillId="35" borderId="44" xfId="64" applyNumberFormat="1" applyFont="1" applyFill="1" applyBorder="1" applyAlignment="1">
      <alignment horizontal="center" vertical="center" wrapText="1"/>
      <protection/>
    </xf>
    <xf numFmtId="49" fontId="5" fillId="35" borderId="45" xfId="64" applyNumberFormat="1" applyFont="1" applyFill="1" applyBorder="1" applyAlignment="1">
      <alignment horizontal="center" vertical="center" wrapText="1"/>
      <protection/>
    </xf>
    <xf numFmtId="49" fontId="6" fillId="0" borderId="0" xfId="64" applyNumberFormat="1" applyFont="1" applyAlignment="1">
      <alignment horizontal="center" vertical="center" wrapText="1"/>
      <protection/>
    </xf>
    <xf numFmtId="0" fontId="3" fillId="0" borderId="0" xfId="63" applyNumberFormat="1" applyFont="1" applyFill="1" applyBorder="1">
      <alignment/>
      <protection/>
    </xf>
    <xf numFmtId="0" fontId="26" fillId="0" borderId="0" xfId="64" applyFont="1">
      <alignment/>
      <protection/>
    </xf>
    <xf numFmtId="2" fontId="26" fillId="37" borderId="37" xfId="64" applyNumberFormat="1" applyFont="1" applyFill="1" applyBorder="1">
      <alignment/>
      <protection/>
    </xf>
    <xf numFmtId="3" fontId="26" fillId="37" borderId="38" xfId="64" applyNumberFormat="1" applyFont="1" applyFill="1" applyBorder="1">
      <alignment/>
      <protection/>
    </xf>
    <xf numFmtId="3" fontId="26" fillId="37" borderId="39" xfId="64" applyNumberFormat="1" applyFont="1" applyFill="1" applyBorder="1">
      <alignment/>
      <protection/>
    </xf>
    <xf numFmtId="10" fontId="26" fillId="37" borderId="40" xfId="64" applyNumberFormat="1" applyFont="1" applyFill="1" applyBorder="1">
      <alignment/>
      <protection/>
    </xf>
    <xf numFmtId="0" fontId="26" fillId="37" borderId="39" xfId="64" applyNumberFormat="1" applyFont="1" applyFill="1" applyBorder="1">
      <alignment/>
      <protection/>
    </xf>
    <xf numFmtId="0" fontId="3" fillId="0" borderId="0" xfId="58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0" fontId="27" fillId="0" borderId="0" xfId="58" applyFont="1" applyFill="1" applyAlignment="1">
      <alignment vertical="center"/>
      <protection/>
    </xf>
    <xf numFmtId="10" fontId="27" fillId="36" borderId="46" xfId="58" applyNumberFormat="1" applyFont="1" applyFill="1" applyBorder="1" applyAlignment="1">
      <alignment horizontal="right" vertical="center"/>
      <protection/>
    </xf>
    <xf numFmtId="3" fontId="27" fillId="36" borderId="47" xfId="58" applyNumberFormat="1" applyFont="1" applyFill="1" applyBorder="1" applyAlignment="1">
      <alignment vertical="center"/>
      <protection/>
    </xf>
    <xf numFmtId="3" fontId="27" fillId="36" borderId="48" xfId="58" applyNumberFormat="1" applyFont="1" applyFill="1" applyBorder="1" applyAlignment="1">
      <alignment vertical="center"/>
      <protection/>
    </xf>
    <xf numFmtId="3" fontId="27" fillId="36" borderId="49" xfId="58" applyNumberFormat="1" applyFont="1" applyFill="1" applyBorder="1" applyAlignment="1">
      <alignment vertical="center"/>
      <protection/>
    </xf>
    <xf numFmtId="3" fontId="27" fillId="36" borderId="50" xfId="58" applyNumberFormat="1" applyFont="1" applyFill="1" applyBorder="1" applyAlignment="1">
      <alignment vertical="center"/>
      <protection/>
    </xf>
    <xf numFmtId="173" fontId="27" fillId="36" borderId="51" xfId="58" applyNumberFormat="1" applyFont="1" applyFill="1" applyBorder="1" applyAlignment="1">
      <alignment vertical="center"/>
      <protection/>
    </xf>
    <xf numFmtId="3" fontId="27" fillId="36" borderId="52" xfId="58" applyNumberFormat="1" applyFont="1" applyFill="1" applyBorder="1" applyAlignment="1">
      <alignment vertical="center"/>
      <protection/>
    </xf>
    <xf numFmtId="10" fontId="27" fillId="36" borderId="51" xfId="58" applyNumberFormat="1" applyFont="1" applyFill="1" applyBorder="1" applyAlignment="1">
      <alignment horizontal="right" vertical="center"/>
      <protection/>
    </xf>
    <xf numFmtId="3" fontId="27" fillId="36" borderId="53" xfId="58" applyNumberFormat="1" applyFont="1" applyFill="1" applyBorder="1" applyAlignment="1">
      <alignment vertical="center"/>
      <protection/>
    </xf>
    <xf numFmtId="0" fontId="27" fillId="36" borderId="54" xfId="58" applyNumberFormat="1" applyFont="1" applyFill="1" applyBorder="1" applyAlignment="1">
      <alignment vertical="center"/>
      <protection/>
    </xf>
    <xf numFmtId="1" fontId="14" fillId="0" borderId="0" xfId="58" applyNumberFormat="1" applyFont="1" applyFill="1" applyAlignment="1">
      <alignment horizontal="center" vertical="center" wrapText="1"/>
      <protection/>
    </xf>
    <xf numFmtId="49" fontId="13" fillId="35" borderId="55" xfId="58" applyNumberFormat="1" applyFont="1" applyFill="1" applyBorder="1" applyAlignment="1">
      <alignment horizontal="center" vertical="center" wrapText="1"/>
      <protection/>
    </xf>
    <xf numFmtId="49" fontId="13" fillId="35" borderId="56" xfId="58" applyNumberFormat="1" applyFont="1" applyFill="1" applyBorder="1" applyAlignment="1">
      <alignment horizontal="center" vertical="center" wrapText="1"/>
      <protection/>
    </xf>
    <xf numFmtId="49" fontId="13" fillId="35" borderId="57" xfId="58" applyNumberFormat="1" applyFont="1" applyFill="1" applyBorder="1" applyAlignment="1">
      <alignment horizontal="center" vertical="center" wrapText="1"/>
      <protection/>
    </xf>
    <xf numFmtId="49" fontId="13" fillId="35" borderId="58" xfId="58" applyNumberFormat="1" applyFont="1" applyFill="1" applyBorder="1" applyAlignment="1">
      <alignment horizontal="center" vertical="center" wrapText="1"/>
      <protection/>
    </xf>
    <xf numFmtId="1" fontId="28" fillId="0" borderId="0" xfId="58" applyNumberFormat="1" applyFont="1" applyFill="1" applyAlignment="1">
      <alignment horizontal="center" vertical="center" wrapText="1"/>
      <protection/>
    </xf>
    <xf numFmtId="0" fontId="30" fillId="0" borderId="0" xfId="58" applyFont="1" applyFill="1">
      <alignment/>
      <protection/>
    </xf>
    <xf numFmtId="0" fontId="3" fillId="0" borderId="0" xfId="65" applyFont="1">
      <alignment/>
      <protection/>
    </xf>
    <xf numFmtId="0" fontId="23" fillId="0" borderId="0" xfId="65" applyFont="1">
      <alignment/>
      <protection/>
    </xf>
    <xf numFmtId="0" fontId="26" fillId="0" borderId="0" xfId="65" applyFont="1">
      <alignment/>
      <protection/>
    </xf>
    <xf numFmtId="1" fontId="3" fillId="0" borderId="0" xfId="65" applyNumberFormat="1" applyFont="1" applyAlignment="1">
      <alignment horizontal="center" vertical="center" wrapText="1"/>
      <protection/>
    </xf>
    <xf numFmtId="0" fontId="3" fillId="0" borderId="0" xfId="65" applyFont="1" applyAlignment="1">
      <alignment vertical="center"/>
      <protection/>
    </xf>
    <xf numFmtId="0" fontId="27" fillId="0" borderId="0" xfId="65" applyFont="1">
      <alignment/>
      <protection/>
    </xf>
    <xf numFmtId="0" fontId="5" fillId="0" borderId="0" xfId="58" applyFont="1" applyFill="1">
      <alignment/>
      <protection/>
    </xf>
    <xf numFmtId="10" fontId="12" fillId="38" borderId="59" xfId="58" applyNumberFormat="1" applyFont="1" applyFill="1" applyBorder="1" applyAlignment="1">
      <alignment horizontal="right"/>
      <protection/>
    </xf>
    <xf numFmtId="3" fontId="12" fillId="38" borderId="60" xfId="58" applyNumberFormat="1" applyFont="1" applyFill="1" applyBorder="1">
      <alignment/>
      <protection/>
    </xf>
    <xf numFmtId="3" fontId="12" fillId="38" borderId="61" xfId="58" applyNumberFormat="1" applyFont="1" applyFill="1" applyBorder="1">
      <alignment/>
      <protection/>
    </xf>
    <xf numFmtId="3" fontId="12" fillId="38" borderId="62" xfId="58" applyNumberFormat="1" applyFont="1" applyFill="1" applyBorder="1">
      <alignment/>
      <protection/>
    </xf>
    <xf numFmtId="10" fontId="12" fillId="38" borderId="63" xfId="58" applyNumberFormat="1" applyFont="1" applyFill="1" applyBorder="1">
      <alignment/>
      <protection/>
    </xf>
    <xf numFmtId="10" fontId="12" fillId="38" borderId="63" xfId="58" applyNumberFormat="1" applyFont="1" applyFill="1" applyBorder="1" applyAlignment="1">
      <alignment horizontal="right"/>
      <protection/>
    </xf>
    <xf numFmtId="0" fontId="12" fillId="38" borderId="64" xfId="58" applyFont="1" applyFill="1" applyBorder="1">
      <alignment/>
      <protection/>
    </xf>
    <xf numFmtId="0" fontId="12" fillId="0" borderId="0" xfId="58" applyFont="1" applyFill="1" applyAlignment="1">
      <alignment vertical="center"/>
      <protection/>
    </xf>
    <xf numFmtId="10" fontId="12" fillId="38" borderId="65" xfId="58" applyNumberFormat="1" applyFont="1" applyFill="1" applyBorder="1" applyAlignment="1">
      <alignment horizontal="right" vertical="center"/>
      <protection/>
    </xf>
    <xf numFmtId="3" fontId="12" fillId="38" borderId="66" xfId="58" applyNumberFormat="1" applyFont="1" applyFill="1" applyBorder="1" applyAlignment="1">
      <alignment vertical="center"/>
      <protection/>
    </xf>
    <xf numFmtId="3" fontId="12" fillId="38" borderId="67" xfId="58" applyNumberFormat="1" applyFont="1" applyFill="1" applyBorder="1" applyAlignment="1">
      <alignment vertical="center"/>
      <protection/>
    </xf>
    <xf numFmtId="3" fontId="12" fillId="38" borderId="68" xfId="58" applyNumberFormat="1" applyFont="1" applyFill="1" applyBorder="1" applyAlignment="1">
      <alignment vertical="center"/>
      <protection/>
    </xf>
    <xf numFmtId="10" fontId="12" fillId="38" borderId="69" xfId="58" applyNumberFormat="1" applyFont="1" applyFill="1" applyBorder="1" applyAlignment="1">
      <alignment vertical="center"/>
      <protection/>
    </xf>
    <xf numFmtId="10" fontId="12" fillId="38" borderId="69" xfId="58" applyNumberFormat="1" applyFont="1" applyFill="1" applyBorder="1" applyAlignment="1">
      <alignment horizontal="right" vertical="center"/>
      <protection/>
    </xf>
    <xf numFmtId="0" fontId="12" fillId="38" borderId="70" xfId="58" applyFont="1" applyFill="1" applyBorder="1" applyAlignment="1">
      <alignment vertical="center"/>
      <protection/>
    </xf>
    <xf numFmtId="0" fontId="26" fillId="0" borderId="0" xfId="58" applyFont="1" applyFill="1" applyAlignment="1">
      <alignment vertical="center"/>
      <protection/>
    </xf>
    <xf numFmtId="10" fontId="26" fillId="36" borderId="71" xfId="58" applyNumberFormat="1" applyFont="1" applyFill="1" applyBorder="1" applyAlignment="1">
      <alignment horizontal="right" vertical="center"/>
      <protection/>
    </xf>
    <xf numFmtId="3" fontId="26" fillId="36" borderId="72" xfId="58" applyNumberFormat="1" applyFont="1" applyFill="1" applyBorder="1" applyAlignment="1">
      <alignment vertical="center"/>
      <protection/>
    </xf>
    <xf numFmtId="3" fontId="26" fillId="36" borderId="73" xfId="58" applyNumberFormat="1" applyFont="1" applyFill="1" applyBorder="1" applyAlignment="1">
      <alignment vertical="center"/>
      <protection/>
    </xf>
    <xf numFmtId="3" fontId="26" fillId="36" borderId="74" xfId="58" applyNumberFormat="1" applyFont="1" applyFill="1" applyBorder="1" applyAlignment="1">
      <alignment vertical="center"/>
      <protection/>
    </xf>
    <xf numFmtId="9" fontId="26" fillId="36" borderId="75" xfId="58" applyNumberFormat="1" applyFont="1" applyFill="1" applyBorder="1" applyAlignment="1">
      <alignment vertical="center"/>
      <protection/>
    </xf>
    <xf numFmtId="0" fontId="26" fillId="36" borderId="76" xfId="58" applyNumberFormat="1" applyFont="1" applyFill="1" applyBorder="1" applyAlignment="1">
      <alignment vertical="center"/>
      <protection/>
    </xf>
    <xf numFmtId="1" fontId="3" fillId="0" borderId="0" xfId="58" applyNumberFormat="1" applyFont="1" applyFill="1" applyAlignment="1">
      <alignment horizontal="center" vertical="center" wrapText="1"/>
      <protection/>
    </xf>
    <xf numFmtId="49" fontId="12" fillId="35" borderId="55" xfId="58" applyNumberFormat="1" applyFont="1" applyFill="1" applyBorder="1" applyAlignment="1">
      <alignment horizontal="center" vertical="center" wrapText="1"/>
      <protection/>
    </xf>
    <xf numFmtId="49" fontId="12" fillId="35" borderId="56" xfId="58" applyNumberFormat="1" applyFont="1" applyFill="1" applyBorder="1" applyAlignment="1">
      <alignment horizontal="center" vertical="center" wrapText="1"/>
      <protection/>
    </xf>
    <xf numFmtId="49" fontId="12" fillId="35" borderId="57" xfId="58" applyNumberFormat="1" applyFont="1" applyFill="1" applyBorder="1" applyAlignment="1">
      <alignment horizontal="center" vertical="center" wrapText="1"/>
      <protection/>
    </xf>
    <xf numFmtId="0" fontId="14" fillId="0" borderId="0" xfId="58" applyFont="1" applyFill="1">
      <alignment/>
      <protection/>
    </xf>
    <xf numFmtId="10" fontId="6" fillId="38" borderId="59" xfId="58" applyNumberFormat="1" applyFont="1" applyFill="1" applyBorder="1" applyAlignment="1">
      <alignment horizontal="right"/>
      <protection/>
    </xf>
    <xf numFmtId="3" fontId="6" fillId="38" borderId="77" xfId="58" applyNumberFormat="1" applyFont="1" applyFill="1" applyBorder="1">
      <alignment/>
      <protection/>
    </xf>
    <xf numFmtId="3" fontId="6" fillId="38" borderId="78" xfId="58" applyNumberFormat="1" applyFont="1" applyFill="1" applyBorder="1">
      <alignment/>
      <protection/>
    </xf>
    <xf numFmtId="3" fontId="6" fillId="38" borderId="60" xfId="58" applyNumberFormat="1" applyFont="1" applyFill="1" applyBorder="1">
      <alignment/>
      <protection/>
    </xf>
    <xf numFmtId="3" fontId="6" fillId="38" borderId="61" xfId="58" applyNumberFormat="1" applyFont="1" applyFill="1" applyBorder="1">
      <alignment/>
      <protection/>
    </xf>
    <xf numFmtId="3" fontId="6" fillId="38" borderId="62" xfId="58" applyNumberFormat="1" applyFont="1" applyFill="1" applyBorder="1">
      <alignment/>
      <protection/>
    </xf>
    <xf numFmtId="10" fontId="6" fillId="38" borderId="63" xfId="58" applyNumberFormat="1" applyFont="1" applyFill="1" applyBorder="1">
      <alignment/>
      <protection/>
    </xf>
    <xf numFmtId="10" fontId="6" fillId="38" borderId="63" xfId="58" applyNumberFormat="1" applyFont="1" applyFill="1" applyBorder="1" applyAlignment="1">
      <alignment horizontal="right"/>
      <protection/>
    </xf>
    <xf numFmtId="0" fontId="6" fillId="38" borderId="64" xfId="58" applyFont="1" applyFill="1" applyBorder="1">
      <alignment/>
      <protection/>
    </xf>
    <xf numFmtId="0" fontId="12" fillId="0" borderId="0" xfId="58" applyFont="1" applyFill="1">
      <alignment/>
      <protection/>
    </xf>
    <xf numFmtId="10" fontId="6" fillId="38" borderId="65" xfId="58" applyNumberFormat="1" applyFont="1" applyFill="1" applyBorder="1" applyAlignment="1">
      <alignment horizontal="right"/>
      <protection/>
    </xf>
    <xf numFmtId="3" fontId="6" fillId="38" borderId="79" xfId="58" applyNumberFormat="1" applyFont="1" applyFill="1" applyBorder="1">
      <alignment/>
      <protection/>
    </xf>
    <xf numFmtId="3" fontId="6" fillId="38" borderId="80" xfId="58" applyNumberFormat="1" applyFont="1" applyFill="1" applyBorder="1">
      <alignment/>
      <protection/>
    </xf>
    <xf numFmtId="3" fontId="6" fillId="38" borderId="66" xfId="58" applyNumberFormat="1" applyFont="1" applyFill="1" applyBorder="1">
      <alignment/>
      <protection/>
    </xf>
    <xf numFmtId="3" fontId="6" fillId="38" borderId="67" xfId="58" applyNumberFormat="1" applyFont="1" applyFill="1" applyBorder="1">
      <alignment/>
      <protection/>
    </xf>
    <xf numFmtId="3" fontId="6" fillId="38" borderId="68" xfId="58" applyNumberFormat="1" applyFont="1" applyFill="1" applyBorder="1">
      <alignment/>
      <protection/>
    </xf>
    <xf numFmtId="10" fontId="6" fillId="38" borderId="69" xfId="58" applyNumberFormat="1" applyFont="1" applyFill="1" applyBorder="1">
      <alignment/>
      <protection/>
    </xf>
    <xf numFmtId="10" fontId="6" fillId="38" borderId="69" xfId="58" applyNumberFormat="1" applyFont="1" applyFill="1" applyBorder="1" applyAlignment="1">
      <alignment horizontal="right"/>
      <protection/>
    </xf>
    <xf numFmtId="0" fontId="6" fillId="38" borderId="70" xfId="58" applyFont="1" applyFill="1" applyBorder="1">
      <alignment/>
      <protection/>
    </xf>
    <xf numFmtId="10" fontId="27" fillId="8" borderId="71" xfId="58" applyNumberFormat="1" applyFont="1" applyFill="1" applyBorder="1" applyAlignment="1">
      <alignment horizontal="right" vertical="center"/>
      <protection/>
    </xf>
    <xf numFmtId="3" fontId="27" fillId="8" borderId="81" xfId="58" applyNumberFormat="1" applyFont="1" applyFill="1" applyBorder="1" applyAlignment="1">
      <alignment vertical="center"/>
      <protection/>
    </xf>
    <xf numFmtId="3" fontId="27" fillId="8" borderId="82" xfId="58" applyNumberFormat="1" applyFont="1" applyFill="1" applyBorder="1" applyAlignment="1">
      <alignment vertical="center"/>
      <protection/>
    </xf>
    <xf numFmtId="3" fontId="27" fillId="8" borderId="83" xfId="58" applyNumberFormat="1" applyFont="1" applyFill="1" applyBorder="1" applyAlignment="1">
      <alignment vertical="center"/>
      <protection/>
    </xf>
    <xf numFmtId="3" fontId="27" fillId="8" borderId="0" xfId="58" applyNumberFormat="1" applyFont="1" applyFill="1" applyBorder="1" applyAlignment="1">
      <alignment vertical="center"/>
      <protection/>
    </xf>
    <xf numFmtId="3" fontId="27" fillId="8" borderId="84" xfId="58" applyNumberFormat="1" applyFont="1" applyFill="1" applyBorder="1" applyAlignment="1">
      <alignment vertical="center"/>
      <protection/>
    </xf>
    <xf numFmtId="10" fontId="27" fillId="8" borderId="85" xfId="58" applyNumberFormat="1" applyFont="1" applyFill="1" applyBorder="1" applyAlignment="1">
      <alignment vertical="center"/>
      <protection/>
    </xf>
    <xf numFmtId="10" fontId="27" fillId="8" borderId="85" xfId="58" applyNumberFormat="1" applyFont="1" applyFill="1" applyBorder="1" applyAlignment="1">
      <alignment horizontal="right" vertical="center"/>
      <protection/>
    </xf>
    <xf numFmtId="0" fontId="27" fillId="8" borderId="86" xfId="58" applyNumberFormat="1" applyFont="1" applyFill="1" applyBorder="1" applyAlignment="1">
      <alignment vertical="center"/>
      <protection/>
    </xf>
    <xf numFmtId="0" fontId="27" fillId="37" borderId="86" xfId="58" applyNumberFormat="1" applyFont="1" applyFill="1" applyBorder="1" applyAlignment="1">
      <alignment vertical="center"/>
      <protection/>
    </xf>
    <xf numFmtId="3" fontId="12" fillId="38" borderId="80" xfId="58" applyNumberFormat="1" applyFont="1" applyFill="1" applyBorder="1" applyAlignment="1">
      <alignment vertical="center"/>
      <protection/>
    </xf>
    <xf numFmtId="10" fontId="12" fillId="38" borderId="87" xfId="58" applyNumberFormat="1" applyFont="1" applyFill="1" applyBorder="1" applyAlignment="1">
      <alignment horizontal="right" vertical="center"/>
      <protection/>
    </xf>
    <xf numFmtId="3" fontId="12" fillId="38" borderId="88" xfId="58" applyNumberFormat="1" applyFont="1" applyFill="1" applyBorder="1" applyAlignment="1">
      <alignment vertical="center"/>
      <protection/>
    </xf>
    <xf numFmtId="3" fontId="12" fillId="38" borderId="89" xfId="58" applyNumberFormat="1" applyFont="1" applyFill="1" applyBorder="1" applyAlignment="1">
      <alignment vertical="center"/>
      <protection/>
    </xf>
    <xf numFmtId="3" fontId="12" fillId="38" borderId="90" xfId="58" applyNumberFormat="1" applyFont="1" applyFill="1" applyBorder="1" applyAlignment="1">
      <alignment vertical="center"/>
      <protection/>
    </xf>
    <xf numFmtId="10" fontId="12" fillId="38" borderId="91" xfId="58" applyNumberFormat="1" applyFont="1" applyFill="1" applyBorder="1" applyAlignment="1">
      <alignment vertical="center"/>
      <protection/>
    </xf>
    <xf numFmtId="10" fontId="12" fillId="38" borderId="91" xfId="58" applyNumberFormat="1" applyFont="1" applyFill="1" applyBorder="1" applyAlignment="1">
      <alignment horizontal="right" vertical="center"/>
      <protection/>
    </xf>
    <xf numFmtId="0" fontId="12" fillId="38" borderId="92" xfId="58" applyFont="1" applyFill="1" applyBorder="1" applyAlignment="1">
      <alignment vertical="center"/>
      <protection/>
    </xf>
    <xf numFmtId="10" fontId="26" fillId="36" borderId="93" xfId="58" applyNumberFormat="1" applyFont="1" applyFill="1" applyBorder="1" applyAlignment="1">
      <alignment horizontal="right" vertical="center"/>
      <protection/>
    </xf>
    <xf numFmtId="3" fontId="26" fillId="36" borderId="49" xfId="58" applyNumberFormat="1" applyFont="1" applyFill="1" applyBorder="1" applyAlignment="1">
      <alignment vertical="center"/>
      <protection/>
    </xf>
    <xf numFmtId="3" fontId="26" fillId="36" borderId="48" xfId="58" applyNumberFormat="1" applyFont="1" applyFill="1" applyBorder="1" applyAlignment="1">
      <alignment vertical="center"/>
      <protection/>
    </xf>
    <xf numFmtId="3" fontId="26" fillId="36" borderId="53" xfId="58" applyNumberFormat="1" applyFont="1" applyFill="1" applyBorder="1" applyAlignment="1">
      <alignment vertical="center"/>
      <protection/>
    </xf>
    <xf numFmtId="173" fontId="26" fillId="36" borderId="94" xfId="58" applyNumberFormat="1" applyFont="1" applyFill="1" applyBorder="1" applyAlignment="1">
      <alignment vertical="center"/>
      <protection/>
    </xf>
    <xf numFmtId="0" fontId="26" fillId="36" borderId="54" xfId="58" applyNumberFormat="1" applyFont="1" applyFill="1" applyBorder="1" applyAlignment="1">
      <alignment vertical="center"/>
      <protection/>
    </xf>
    <xf numFmtId="10" fontId="27" fillId="36" borderId="71" xfId="58" applyNumberFormat="1" applyFont="1" applyFill="1" applyBorder="1" applyAlignment="1">
      <alignment horizontal="right" vertical="center"/>
      <protection/>
    </xf>
    <xf numFmtId="3" fontId="27" fillId="36" borderId="83" xfId="58" applyNumberFormat="1" applyFont="1" applyFill="1" applyBorder="1" applyAlignment="1">
      <alignment vertical="center"/>
      <protection/>
    </xf>
    <xf numFmtId="3" fontId="27" fillId="36" borderId="82" xfId="58" applyNumberFormat="1" applyFont="1" applyFill="1" applyBorder="1" applyAlignment="1">
      <alignment vertical="center"/>
      <protection/>
    </xf>
    <xf numFmtId="3" fontId="27" fillId="36" borderId="0" xfId="58" applyNumberFormat="1" applyFont="1" applyFill="1" applyBorder="1" applyAlignment="1">
      <alignment vertical="center"/>
      <protection/>
    </xf>
    <xf numFmtId="3" fontId="27" fillId="36" borderId="84" xfId="58" applyNumberFormat="1" applyFont="1" applyFill="1" applyBorder="1" applyAlignment="1">
      <alignment vertical="center"/>
      <protection/>
    </xf>
    <xf numFmtId="0" fontId="27" fillId="36" borderId="86" xfId="58" applyNumberFormat="1" applyFont="1" applyFill="1" applyBorder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10" fontId="12" fillId="38" borderId="59" xfId="58" applyNumberFormat="1" applyFont="1" applyFill="1" applyBorder="1" applyAlignment="1">
      <alignment horizontal="right" vertical="center"/>
      <protection/>
    </xf>
    <xf numFmtId="3" fontId="12" fillId="38" borderId="60" xfId="58" applyNumberFormat="1" applyFont="1" applyFill="1" applyBorder="1" applyAlignment="1">
      <alignment vertical="center"/>
      <protection/>
    </xf>
    <xf numFmtId="3" fontId="12" fillId="38" borderId="61" xfId="58" applyNumberFormat="1" applyFont="1" applyFill="1" applyBorder="1" applyAlignment="1">
      <alignment vertical="center"/>
      <protection/>
    </xf>
    <xf numFmtId="3" fontId="12" fillId="38" borderId="62" xfId="58" applyNumberFormat="1" applyFont="1" applyFill="1" applyBorder="1" applyAlignment="1">
      <alignment vertical="center"/>
      <protection/>
    </xf>
    <xf numFmtId="10" fontId="12" fillId="38" borderId="63" xfId="58" applyNumberFormat="1" applyFont="1" applyFill="1" applyBorder="1" applyAlignment="1">
      <alignment vertical="center"/>
      <protection/>
    </xf>
    <xf numFmtId="0" fontId="12" fillId="38" borderId="64" xfId="58" applyFont="1" applyFill="1" applyBorder="1" applyAlignment="1">
      <alignment vertical="center"/>
      <protection/>
    </xf>
    <xf numFmtId="173" fontId="27" fillId="36" borderId="85" xfId="58" applyNumberFormat="1" applyFont="1" applyFill="1" applyBorder="1" applyAlignment="1">
      <alignment vertical="center"/>
      <protection/>
    </xf>
    <xf numFmtId="0" fontId="35" fillId="0" borderId="0" xfId="57" applyFont="1" applyFill="1">
      <alignment/>
      <protection/>
    </xf>
    <xf numFmtId="0" fontId="36" fillId="0" borderId="0" xfId="57" applyFont="1" applyFill="1">
      <alignment/>
      <protection/>
    </xf>
    <xf numFmtId="0" fontId="110" fillId="3" borderId="36" xfId="57" applyFont="1" applyFill="1" applyBorder="1">
      <alignment/>
      <protection/>
    </xf>
    <xf numFmtId="0" fontId="111" fillId="3" borderId="35" xfId="57" applyFont="1" applyFill="1" applyBorder="1">
      <alignment/>
      <protection/>
    </xf>
    <xf numFmtId="0" fontId="112" fillId="3" borderId="18" xfId="57" applyFont="1" applyFill="1" applyBorder="1">
      <alignment/>
      <protection/>
    </xf>
    <xf numFmtId="0" fontId="111" fillId="3" borderId="17" xfId="57" applyFont="1" applyFill="1" applyBorder="1">
      <alignment/>
      <protection/>
    </xf>
    <xf numFmtId="0" fontId="113" fillId="3" borderId="18" xfId="57" applyFont="1" applyFill="1" applyBorder="1">
      <alignment/>
      <protection/>
    </xf>
    <xf numFmtId="0" fontId="114" fillId="3" borderId="18" xfId="57" applyFont="1" applyFill="1" applyBorder="1">
      <alignment/>
      <protection/>
    </xf>
    <xf numFmtId="0" fontId="110" fillId="3" borderId="18" xfId="57" applyFont="1" applyFill="1" applyBorder="1">
      <alignment/>
      <protection/>
    </xf>
    <xf numFmtId="0" fontId="110" fillId="3" borderId="95" xfId="57" applyFont="1" applyFill="1" applyBorder="1">
      <alignment/>
      <protection/>
    </xf>
    <xf numFmtId="0" fontId="111" fillId="3" borderId="96" xfId="57" applyFont="1" applyFill="1" applyBorder="1">
      <alignment/>
      <protection/>
    </xf>
    <xf numFmtId="17" fontId="36" fillId="0" borderId="0" xfId="57" applyNumberFormat="1" applyFont="1" applyFill="1">
      <alignment/>
      <protection/>
    </xf>
    <xf numFmtId="0" fontId="36" fillId="39" borderId="14" xfId="57" applyFont="1" applyFill="1" applyBorder="1">
      <alignment/>
      <protection/>
    </xf>
    <xf numFmtId="0" fontId="36" fillId="39" borderId="13" xfId="57" applyFont="1" applyFill="1" applyBorder="1">
      <alignment/>
      <protection/>
    </xf>
    <xf numFmtId="0" fontId="41" fillId="36" borderId="97" xfId="57" applyFont="1" applyFill="1" applyBorder="1">
      <alignment/>
      <protection/>
    </xf>
    <xf numFmtId="0" fontId="42" fillId="36" borderId="98" xfId="46" applyFont="1" applyFill="1" applyBorder="1" applyAlignment="1" applyProtection="1">
      <alignment horizontal="left" indent="1"/>
      <protection/>
    </xf>
    <xf numFmtId="0" fontId="41" fillId="3" borderId="99" xfId="57" applyFont="1" applyFill="1" applyBorder="1">
      <alignment/>
      <protection/>
    </xf>
    <xf numFmtId="0" fontId="42" fillId="3" borderId="100" xfId="46" applyFont="1" applyFill="1" applyBorder="1" applyAlignment="1" applyProtection="1">
      <alignment horizontal="left" indent="1"/>
      <protection/>
    </xf>
    <xf numFmtId="0" fontId="41" fillId="36" borderId="99" xfId="57" applyFont="1" applyFill="1" applyBorder="1">
      <alignment/>
      <protection/>
    </xf>
    <xf numFmtId="0" fontId="42" fillId="36" borderId="100" xfId="46" applyFont="1" applyFill="1" applyBorder="1" applyAlignment="1" applyProtection="1">
      <alignment horizontal="left" indent="1"/>
      <protection/>
    </xf>
    <xf numFmtId="0" fontId="42" fillId="36" borderId="87" xfId="46" applyFont="1" applyFill="1" applyBorder="1" applyAlignment="1" applyProtection="1">
      <alignment horizontal="left" indent="1"/>
      <protection/>
    </xf>
    <xf numFmtId="0" fontId="115" fillId="7" borderId="101" xfId="60" applyFont="1" applyFill="1" applyBorder="1">
      <alignment/>
      <protection/>
    </xf>
    <xf numFmtId="0" fontId="115" fillId="7" borderId="0" xfId="60" applyFont="1" applyFill="1">
      <alignment/>
      <protection/>
    </xf>
    <xf numFmtId="0" fontId="116" fillId="7" borderId="102" xfId="60" applyFont="1" applyFill="1" applyBorder="1" applyAlignment="1">
      <alignment/>
      <protection/>
    </xf>
    <xf numFmtId="0" fontId="117" fillId="7" borderId="81" xfId="60" applyFont="1" applyFill="1" applyBorder="1" applyAlignment="1">
      <alignment/>
      <protection/>
    </xf>
    <xf numFmtId="0" fontId="118" fillId="7" borderId="102" xfId="60" applyFont="1" applyFill="1" applyBorder="1" applyAlignment="1">
      <alignment/>
      <protection/>
    </xf>
    <xf numFmtId="0" fontId="119" fillId="7" borderId="81" xfId="60" applyFont="1" applyFill="1" applyBorder="1" applyAlignment="1">
      <alignment/>
      <protection/>
    </xf>
    <xf numFmtId="37" fontId="120" fillId="7" borderId="0" xfId="62" applyFont="1" applyFill="1">
      <alignment/>
      <protection/>
    </xf>
    <xf numFmtId="37" fontId="121" fillId="7" borderId="0" xfId="62" applyFont="1" applyFill="1">
      <alignment/>
      <protection/>
    </xf>
    <xf numFmtId="37" fontId="122" fillId="7" borderId="0" xfId="62" applyFont="1" applyFill="1" applyAlignment="1">
      <alignment horizontal="left" indent="1"/>
      <protection/>
    </xf>
    <xf numFmtId="37" fontId="123" fillId="7" borderId="0" xfId="62" applyFont="1" applyFill="1">
      <alignment/>
      <protection/>
    </xf>
    <xf numFmtId="37" fontId="3" fillId="0" borderId="18" xfId="61" applyFont="1" applyFill="1" applyBorder="1" applyProtection="1">
      <alignment/>
      <protection/>
    </xf>
    <xf numFmtId="0" fontId="42" fillId="0" borderId="100" xfId="46" applyFont="1" applyFill="1" applyBorder="1" applyAlignment="1" applyProtection="1">
      <alignment horizontal="left" indent="1"/>
      <protection/>
    </xf>
    <xf numFmtId="0" fontId="42" fillId="0" borderId="103" xfId="46" applyFont="1" applyFill="1" applyBorder="1" applyAlignment="1" applyProtection="1">
      <alignment horizontal="left" indent="1"/>
      <protection/>
    </xf>
    <xf numFmtId="0" fontId="27" fillId="36" borderId="48" xfId="58" applyNumberFormat="1" applyFont="1" applyFill="1" applyBorder="1" applyAlignment="1">
      <alignment vertical="center"/>
      <protection/>
    </xf>
    <xf numFmtId="0" fontId="5" fillId="3" borderId="0" xfId="58" applyFont="1" applyFill="1">
      <alignment/>
      <protection/>
    </xf>
    <xf numFmtId="0" fontId="3" fillId="3" borderId="0" xfId="58" applyFont="1" applyFill="1">
      <alignment/>
      <protection/>
    </xf>
    <xf numFmtId="49" fontId="13" fillId="35" borderId="104" xfId="58" applyNumberFormat="1" applyFont="1" applyFill="1" applyBorder="1" applyAlignment="1">
      <alignment horizontal="center" vertical="center" wrapText="1"/>
      <protection/>
    </xf>
    <xf numFmtId="37" fontId="124" fillId="7" borderId="0" xfId="62" applyFont="1" applyFill="1" applyAlignment="1">
      <alignment horizontal="left" indent="1"/>
      <protection/>
    </xf>
    <xf numFmtId="37" fontId="125" fillId="7" borderId="0" xfId="62" applyFont="1" applyFill="1">
      <alignment/>
      <protection/>
    </xf>
    <xf numFmtId="0" fontId="39" fillId="4" borderId="105" xfId="59" applyFont="1" applyFill="1" applyBorder="1">
      <alignment/>
      <protection/>
    </xf>
    <xf numFmtId="0" fontId="40" fillId="4" borderId="106" xfId="46" applyFont="1" applyFill="1" applyBorder="1" applyAlignment="1" applyProtection="1">
      <alignment horizontal="left" indent="1"/>
      <protection/>
    </xf>
    <xf numFmtId="0" fontId="42" fillId="3" borderId="107" xfId="46" applyFont="1" applyFill="1" applyBorder="1" applyAlignment="1" applyProtection="1">
      <alignment horizontal="left" indent="1"/>
      <protection/>
    </xf>
    <xf numFmtId="0" fontId="126" fillId="0" borderId="0" xfId="57" applyFont="1" applyFill="1">
      <alignment/>
      <protection/>
    </xf>
    <xf numFmtId="0" fontId="127" fillId="0" borderId="0" xfId="57" applyFont="1" applyFill="1">
      <alignment/>
      <protection/>
    </xf>
    <xf numFmtId="0" fontId="128" fillId="0" borderId="0" xfId="57" applyFont="1" applyFill="1">
      <alignment/>
      <protection/>
    </xf>
    <xf numFmtId="0" fontId="129" fillId="0" borderId="0" xfId="57" applyFont="1" applyFill="1">
      <alignment/>
      <protection/>
    </xf>
    <xf numFmtId="0" fontId="130" fillId="0" borderId="0" xfId="46" applyFont="1" applyFill="1" applyAlignment="1" applyProtection="1">
      <alignment/>
      <protection/>
    </xf>
    <xf numFmtId="37" fontId="45" fillId="0" borderId="0" xfId="61" applyFont="1">
      <alignment/>
      <protection/>
    </xf>
    <xf numFmtId="10" fontId="14" fillId="38" borderId="65" xfId="58" applyNumberFormat="1" applyFont="1" applyFill="1" applyBorder="1" applyAlignment="1">
      <alignment horizontal="right"/>
      <protection/>
    </xf>
    <xf numFmtId="0" fontId="131" fillId="33" borderId="0" xfId="0" applyFont="1" applyFill="1" applyAlignment="1">
      <alignment vertical="center"/>
    </xf>
    <xf numFmtId="3" fontId="6" fillId="36" borderId="108" xfId="61" applyNumberFormat="1" applyFont="1" applyFill="1" applyBorder="1">
      <alignment/>
      <protection/>
    </xf>
    <xf numFmtId="3" fontId="6" fillId="36" borderId="0" xfId="61" applyNumberFormat="1" applyFont="1" applyFill="1" applyBorder="1">
      <alignment/>
      <protection/>
    </xf>
    <xf numFmtId="3" fontId="6" fillId="36" borderId="25" xfId="61" applyNumberFormat="1" applyFont="1" applyFill="1" applyBorder="1">
      <alignment/>
      <protection/>
    </xf>
    <xf numFmtId="37" fontId="6" fillId="36" borderId="25" xfId="61" applyFont="1" applyFill="1" applyBorder="1" applyAlignment="1" applyProtection="1">
      <alignment horizontal="right"/>
      <protection/>
    </xf>
    <xf numFmtId="3" fontId="6" fillId="36" borderId="0" xfId="61" applyNumberFormat="1" applyFont="1" applyFill="1" applyBorder="1" applyAlignment="1">
      <alignment horizontal="right"/>
      <protection/>
    </xf>
    <xf numFmtId="3" fontId="6" fillId="36" borderId="20" xfId="61" applyNumberFormat="1" applyFont="1" applyFill="1" applyBorder="1" applyAlignment="1">
      <alignment horizontal="right"/>
      <protection/>
    </xf>
    <xf numFmtId="37" fontId="3" fillId="36" borderId="25" xfId="61" applyFont="1" applyFill="1" applyBorder="1" applyAlignment="1" applyProtection="1">
      <alignment horizontal="right"/>
      <protection/>
    </xf>
    <xf numFmtId="2" fontId="6" fillId="36" borderId="20" xfId="61" applyNumberFormat="1" applyFont="1" applyFill="1" applyBorder="1" applyProtection="1">
      <alignment/>
      <protection/>
    </xf>
    <xf numFmtId="2" fontId="6" fillId="36" borderId="0" xfId="61" applyNumberFormat="1" applyFont="1" applyFill="1" applyBorder="1" applyProtection="1">
      <alignment/>
      <protection/>
    </xf>
    <xf numFmtId="2" fontId="6" fillId="36" borderId="11" xfId="61" applyNumberFormat="1" applyFont="1" applyFill="1" applyBorder="1" applyAlignment="1" applyProtection="1">
      <alignment horizontal="center"/>
      <protection/>
    </xf>
    <xf numFmtId="37" fontId="132" fillId="0" borderId="0" xfId="61" applyFont="1">
      <alignment/>
      <protection/>
    </xf>
    <xf numFmtId="10" fontId="27" fillId="36" borderId="102" xfId="58" applyNumberFormat="1" applyFont="1" applyFill="1" applyBorder="1" applyAlignment="1">
      <alignment horizontal="right" vertical="center"/>
      <protection/>
    </xf>
    <xf numFmtId="10" fontId="12" fillId="38" borderId="67" xfId="58" applyNumberFormat="1" applyFont="1" applyFill="1" applyBorder="1" applyAlignment="1">
      <alignment horizontal="right" vertical="center"/>
      <protection/>
    </xf>
    <xf numFmtId="10" fontId="12" fillId="38" borderId="61" xfId="58" applyNumberFormat="1" applyFont="1" applyFill="1" applyBorder="1" applyAlignment="1">
      <alignment horizontal="right" vertical="center"/>
      <protection/>
    </xf>
    <xf numFmtId="3" fontId="27" fillId="36" borderId="109" xfId="58" applyNumberFormat="1" applyFont="1" applyFill="1" applyBorder="1" applyAlignment="1">
      <alignment vertical="center"/>
      <protection/>
    </xf>
    <xf numFmtId="3" fontId="12" fillId="38" borderId="110" xfId="58" applyNumberFormat="1" applyFont="1" applyFill="1" applyBorder="1" applyAlignment="1">
      <alignment vertical="center"/>
      <protection/>
    </xf>
    <xf numFmtId="3" fontId="12" fillId="38" borderId="33" xfId="58" applyNumberFormat="1" applyFont="1" applyFill="1" applyBorder="1" applyAlignment="1">
      <alignment vertical="center"/>
      <protection/>
    </xf>
    <xf numFmtId="37" fontId="133" fillId="0" borderId="0" xfId="61" applyFont="1">
      <alignment/>
      <protection/>
    </xf>
    <xf numFmtId="37" fontId="13" fillId="35" borderId="59" xfId="61" applyFont="1" applyFill="1" applyBorder="1" applyAlignment="1" applyProtection="1">
      <alignment horizontal="center"/>
      <protection/>
    </xf>
    <xf numFmtId="37" fontId="3" fillId="0" borderId="71" xfId="61" applyFont="1" applyFill="1" applyBorder="1" applyProtection="1">
      <alignment/>
      <protection/>
    </xf>
    <xf numFmtId="37" fontId="3" fillId="0" borderId="111" xfId="61" applyFont="1" applyFill="1" applyBorder="1" applyProtection="1">
      <alignment/>
      <protection/>
    </xf>
    <xf numFmtId="3" fontId="3" fillId="0" borderId="71" xfId="61" applyNumberFormat="1" applyFont="1" applyFill="1" applyBorder="1" applyAlignment="1">
      <alignment horizontal="right"/>
      <protection/>
    </xf>
    <xf numFmtId="3" fontId="3" fillId="0" borderId="112" xfId="61" applyNumberFormat="1" applyFont="1" applyFill="1" applyBorder="1" applyAlignment="1">
      <alignment horizontal="right"/>
      <protection/>
    </xf>
    <xf numFmtId="2" fontId="6" fillId="0" borderId="112" xfId="61" applyNumberFormat="1" applyFont="1" applyFill="1" applyBorder="1" applyAlignment="1" applyProtection="1">
      <alignment horizontal="right" indent="1"/>
      <protection/>
    </xf>
    <xf numFmtId="2" fontId="6" fillId="0" borderId="71" xfId="61" applyNumberFormat="1" applyFont="1" applyFill="1" applyBorder="1" applyAlignment="1" applyProtection="1">
      <alignment horizontal="right" indent="1"/>
      <protection/>
    </xf>
    <xf numFmtId="2" fontId="6" fillId="0" borderId="113" xfId="61" applyNumberFormat="1" applyFont="1" applyFill="1" applyBorder="1" applyAlignment="1" applyProtection="1">
      <alignment horizontal="center"/>
      <protection/>
    </xf>
    <xf numFmtId="37" fontId="134" fillId="0" borderId="0" xfId="61" applyFont="1">
      <alignment/>
      <protection/>
    </xf>
    <xf numFmtId="173" fontId="27" fillId="36" borderId="102" xfId="58" applyNumberFormat="1" applyFont="1" applyFill="1" applyBorder="1" applyAlignment="1">
      <alignment vertical="center"/>
      <protection/>
    </xf>
    <xf numFmtId="10" fontId="12" fillId="38" borderId="67" xfId="58" applyNumberFormat="1" applyFont="1" applyFill="1" applyBorder="1" applyAlignment="1">
      <alignment vertical="center"/>
      <protection/>
    </xf>
    <xf numFmtId="10" fontId="12" fillId="38" borderId="61" xfId="58" applyNumberFormat="1" applyFont="1" applyFill="1" applyBorder="1" applyAlignment="1">
      <alignment vertical="center"/>
      <protection/>
    </xf>
    <xf numFmtId="37" fontId="6" fillId="14" borderId="30" xfId="61" applyFont="1" applyFill="1" applyBorder="1" applyProtection="1">
      <alignment/>
      <protection/>
    </xf>
    <xf numFmtId="37" fontId="6" fillId="14" borderId="15" xfId="61" applyFont="1" applyFill="1" applyBorder="1" applyProtection="1">
      <alignment/>
      <protection/>
    </xf>
    <xf numFmtId="37" fontId="6" fillId="14" borderId="24" xfId="61" applyFont="1" applyFill="1" applyBorder="1" applyProtection="1">
      <alignment/>
      <protection/>
    </xf>
    <xf numFmtId="3" fontId="6" fillId="14" borderId="15" xfId="61" applyNumberFormat="1" applyFont="1" applyFill="1" applyBorder="1" applyAlignment="1">
      <alignment horizontal="right"/>
      <protection/>
    </xf>
    <xf numFmtId="3" fontId="6" fillId="14" borderId="19" xfId="61" applyNumberFormat="1" applyFont="1" applyFill="1" applyBorder="1" applyAlignment="1">
      <alignment horizontal="right"/>
      <protection/>
    </xf>
    <xf numFmtId="37" fontId="3" fillId="14" borderId="24" xfId="61" applyFont="1" applyFill="1" applyBorder="1" applyProtection="1">
      <alignment/>
      <protection/>
    </xf>
    <xf numFmtId="2" fontId="6" fillId="14" borderId="19" xfId="61" applyNumberFormat="1" applyFont="1" applyFill="1" applyBorder="1" applyAlignment="1" applyProtection="1">
      <alignment horizontal="right" indent="1"/>
      <protection/>
    </xf>
    <xf numFmtId="2" fontId="6" fillId="14" borderId="15" xfId="61" applyNumberFormat="1" applyFont="1" applyFill="1" applyBorder="1" applyAlignment="1" applyProtection="1">
      <alignment horizontal="right" indent="1"/>
      <protection/>
    </xf>
    <xf numFmtId="2" fontId="6" fillId="14" borderId="10" xfId="61" applyNumberFormat="1" applyFont="1" applyFill="1" applyBorder="1" applyAlignment="1" applyProtection="1">
      <alignment horizontal="center"/>
      <protection/>
    </xf>
    <xf numFmtId="3" fontId="27" fillId="37" borderId="84" xfId="58" applyNumberFormat="1" applyFont="1" applyFill="1" applyBorder="1" applyAlignment="1">
      <alignment vertical="center"/>
      <protection/>
    </xf>
    <xf numFmtId="3" fontId="27" fillId="37" borderId="0" xfId="58" applyNumberFormat="1" applyFont="1" applyFill="1" applyBorder="1" applyAlignment="1">
      <alignment vertical="center"/>
      <protection/>
    </xf>
    <xf numFmtId="3" fontId="27" fillId="37" borderId="83" xfId="58" applyNumberFormat="1" applyFont="1" applyFill="1" applyBorder="1" applyAlignment="1">
      <alignment vertical="center"/>
      <protection/>
    </xf>
    <xf numFmtId="173" fontId="27" fillId="37" borderId="85" xfId="58" applyNumberFormat="1" applyFont="1" applyFill="1" applyBorder="1" applyAlignment="1">
      <alignment vertical="center"/>
      <protection/>
    </xf>
    <xf numFmtId="10" fontId="27" fillId="37" borderId="71" xfId="58" applyNumberFormat="1" applyFont="1" applyFill="1" applyBorder="1" applyAlignment="1">
      <alignment horizontal="right" vertical="center"/>
      <protection/>
    </xf>
    <xf numFmtId="37" fontId="9" fillId="0" borderId="14" xfId="61" applyFont="1" applyFill="1" applyBorder="1" applyAlignment="1" applyProtection="1">
      <alignment horizontal="left"/>
      <protection/>
    </xf>
    <xf numFmtId="0" fontId="6" fillId="0" borderId="0" xfId="65" applyFont="1" applyAlignment="1">
      <alignment/>
      <protection/>
    </xf>
    <xf numFmtId="10" fontId="26" fillId="36" borderId="114" xfId="58" applyNumberFormat="1" applyFont="1" applyFill="1" applyBorder="1" applyAlignment="1">
      <alignment horizontal="right" vertical="center"/>
      <protection/>
    </xf>
    <xf numFmtId="3" fontId="3" fillId="0" borderId="36" xfId="61" applyNumberFormat="1" applyFont="1" applyFill="1" applyBorder="1" applyAlignment="1">
      <alignment horizontal="right"/>
      <protection/>
    </xf>
    <xf numFmtId="3" fontId="3" fillId="0" borderId="115" xfId="61" applyNumberFormat="1" applyFont="1" applyFill="1" applyBorder="1">
      <alignment/>
      <protection/>
    </xf>
    <xf numFmtId="3" fontId="3" fillId="0" borderId="115" xfId="61" applyNumberFormat="1" applyFont="1" applyFill="1" applyBorder="1" applyAlignment="1">
      <alignment horizontal="right"/>
      <protection/>
    </xf>
    <xf numFmtId="37" fontId="3" fillId="0" borderId="108" xfId="61" applyFont="1" applyFill="1" applyBorder="1" applyProtection="1">
      <alignment/>
      <protection/>
    </xf>
    <xf numFmtId="37" fontId="3" fillId="0" borderId="36" xfId="61" applyFont="1" applyFill="1" applyBorder="1" applyAlignment="1" applyProtection="1">
      <alignment horizontal="right"/>
      <protection/>
    </xf>
    <xf numFmtId="37" fontId="3" fillId="0" borderId="115" xfId="61" applyFont="1" applyFill="1" applyBorder="1" applyAlignment="1" applyProtection="1">
      <alignment horizontal="right"/>
      <protection/>
    </xf>
    <xf numFmtId="37" fontId="3" fillId="0" borderId="35" xfId="61" applyFont="1" applyFill="1" applyBorder="1" applyProtection="1">
      <alignment/>
      <protection/>
    </xf>
    <xf numFmtId="37" fontId="3" fillId="0" borderId="36" xfId="61" applyFont="1" applyFill="1" applyBorder="1" applyProtection="1">
      <alignment/>
      <protection/>
    </xf>
    <xf numFmtId="37" fontId="3" fillId="0" borderId="98" xfId="61" applyFont="1" applyFill="1" applyBorder="1" applyProtection="1">
      <alignment/>
      <protection/>
    </xf>
    <xf numFmtId="2" fontId="6" fillId="0" borderId="18" xfId="67" applyNumberFormat="1" applyFont="1" applyFill="1" applyBorder="1" applyAlignment="1" applyProtection="1">
      <alignment horizontal="right" indent="1"/>
      <protection/>
    </xf>
    <xf numFmtId="2" fontId="6" fillId="0" borderId="16" xfId="67" applyNumberFormat="1" applyFont="1" applyFill="1" applyBorder="1" applyAlignment="1" applyProtection="1">
      <alignment horizontal="center"/>
      <protection/>
    </xf>
    <xf numFmtId="2" fontId="6" fillId="36" borderId="0" xfId="67" applyNumberFormat="1" applyFont="1" applyFill="1" applyBorder="1" applyAlignment="1" applyProtection="1">
      <alignment horizontal="center"/>
      <protection/>
    </xf>
    <xf numFmtId="2" fontId="6" fillId="0" borderId="16" xfId="67" applyNumberFormat="1" applyFont="1" applyFill="1" applyBorder="1" applyAlignment="1" applyProtection="1">
      <alignment horizontal="right" indent="1"/>
      <protection/>
    </xf>
    <xf numFmtId="2" fontId="6" fillId="0" borderId="0" xfId="67" applyNumberFormat="1" applyFont="1" applyFill="1" applyBorder="1" applyAlignment="1" applyProtection="1">
      <alignment horizontal="center"/>
      <protection/>
    </xf>
    <xf numFmtId="2" fontId="6" fillId="0" borderId="18" xfId="67" applyNumberFormat="1" applyFont="1" applyFill="1" applyBorder="1" applyAlignment="1" applyProtection="1">
      <alignment horizontal="center"/>
      <protection/>
    </xf>
    <xf numFmtId="2" fontId="6" fillId="0" borderId="17" xfId="67" applyNumberFormat="1" applyFont="1" applyFill="1" applyBorder="1" applyAlignment="1" applyProtection="1">
      <alignment horizontal="center"/>
      <protection/>
    </xf>
    <xf numFmtId="2" fontId="6" fillId="0" borderId="71" xfId="67" applyNumberFormat="1" applyFont="1" applyFill="1" applyBorder="1" applyAlignment="1" applyProtection="1">
      <alignment horizontal="center"/>
      <protection/>
    </xf>
    <xf numFmtId="2" fontId="6" fillId="14" borderId="15" xfId="67" applyNumberFormat="1" applyFont="1" applyFill="1" applyBorder="1" applyAlignment="1" applyProtection="1">
      <alignment horizontal="center"/>
      <protection/>
    </xf>
    <xf numFmtId="2" fontId="6" fillId="34" borderId="15" xfId="67" applyNumberFormat="1" applyFont="1" applyFill="1" applyBorder="1" applyAlignment="1" applyProtection="1">
      <alignment horizontal="right" indent="1"/>
      <protection/>
    </xf>
    <xf numFmtId="37" fontId="135" fillId="40" borderId="116" xfId="47" applyNumberFormat="1" applyFont="1" applyFill="1" applyBorder="1" applyAlignment="1">
      <alignment/>
    </xf>
    <xf numFmtId="0" fontId="41" fillId="0" borderId="99" xfId="57" applyFont="1" applyFill="1" applyBorder="1">
      <alignment/>
      <protection/>
    </xf>
    <xf numFmtId="0" fontId="41" fillId="0" borderId="117" xfId="57" applyFont="1" applyFill="1" applyBorder="1">
      <alignment/>
      <protection/>
    </xf>
    <xf numFmtId="37" fontId="44" fillId="40" borderId="118" xfId="47" applyNumberFormat="1" applyFont="1" applyFill="1" applyBorder="1" applyAlignment="1">
      <alignment/>
    </xf>
    <xf numFmtId="1" fontId="14" fillId="0" borderId="0" xfId="65" applyNumberFormat="1" applyFont="1" applyAlignment="1">
      <alignment horizontal="center" vertical="center" wrapText="1"/>
      <protection/>
    </xf>
    <xf numFmtId="37" fontId="13" fillId="35" borderId="119" xfId="61" applyFont="1" applyFill="1" applyBorder="1" applyAlignment="1" applyProtection="1">
      <alignment horizontal="center"/>
      <protection/>
    </xf>
    <xf numFmtId="10" fontId="26" fillId="36" borderId="120" xfId="58" applyNumberFormat="1" applyFont="1" applyFill="1" applyBorder="1" applyAlignment="1">
      <alignment horizontal="right" vertical="center"/>
      <protection/>
    </xf>
    <xf numFmtId="37" fontId="32" fillId="40" borderId="118" xfId="47" applyNumberFormat="1" applyFont="1" applyFill="1" applyBorder="1" applyAlignment="1">
      <alignment/>
    </xf>
    <xf numFmtId="37" fontId="32" fillId="40" borderId="116" xfId="47" applyNumberFormat="1" applyFont="1" applyFill="1" applyBorder="1" applyAlignment="1">
      <alignment/>
    </xf>
    <xf numFmtId="0" fontId="3" fillId="33" borderId="0" xfId="58" applyFont="1" applyFill="1">
      <alignment/>
      <protection/>
    </xf>
    <xf numFmtId="37" fontId="32" fillId="33" borderId="0" xfId="47" applyNumberFormat="1" applyFont="1" applyFill="1" applyBorder="1" applyAlignment="1">
      <alignment horizontal="center"/>
    </xf>
    <xf numFmtId="0" fontId="10" fillId="0" borderId="0" xfId="57" applyFont="1" applyFill="1">
      <alignment/>
      <protection/>
    </xf>
    <xf numFmtId="0" fontId="7" fillId="0" borderId="0" xfId="57" applyFont="1" applyFill="1">
      <alignment/>
      <protection/>
    </xf>
    <xf numFmtId="49" fontId="23" fillId="0" borderId="0" xfId="64" applyNumberFormat="1" applyFont="1">
      <alignment/>
      <protection/>
    </xf>
    <xf numFmtId="49" fontId="3" fillId="0" borderId="0" xfId="64" applyNumberFormat="1" applyFont="1">
      <alignment/>
      <protection/>
    </xf>
    <xf numFmtId="49" fontId="14" fillId="0" borderId="0" xfId="64" applyNumberFormat="1" applyFont="1" applyAlignment="1">
      <alignment horizontal="center" vertical="center" wrapText="1"/>
      <protection/>
    </xf>
    <xf numFmtId="37" fontId="136" fillId="0" borderId="0" xfId="61" applyFont="1" applyFill="1" applyBorder="1" applyAlignment="1" applyProtection="1">
      <alignment horizontal="left"/>
      <protection/>
    </xf>
    <xf numFmtId="37" fontId="137" fillId="0" borderId="0" xfId="61" applyFont="1" applyFill="1" applyBorder="1" applyAlignment="1" applyProtection="1">
      <alignment horizontal="left"/>
      <protection/>
    </xf>
    <xf numFmtId="37" fontId="136" fillId="0" borderId="25" xfId="61" applyFont="1" applyFill="1" applyBorder="1" applyAlignment="1" applyProtection="1">
      <alignment horizontal="left"/>
      <protection/>
    </xf>
    <xf numFmtId="37" fontId="136" fillId="0" borderId="0" xfId="61" applyFont="1" applyFill="1" applyBorder="1" applyAlignment="1" applyProtection="1">
      <alignment horizontal="left" vertical="center"/>
      <protection/>
    </xf>
    <xf numFmtId="37" fontId="138" fillId="0" borderId="18" xfId="61" applyFont="1" applyFill="1" applyBorder="1" applyAlignment="1" applyProtection="1">
      <alignment vertical="center"/>
      <protection/>
    </xf>
    <xf numFmtId="0" fontId="12" fillId="9" borderId="0" xfId="58" applyFont="1" applyFill="1">
      <alignment/>
      <protection/>
    </xf>
    <xf numFmtId="0" fontId="6" fillId="9" borderId="0" xfId="58" applyFont="1" applyFill="1">
      <alignment/>
      <protection/>
    </xf>
    <xf numFmtId="0" fontId="3" fillId="0" borderId="121" xfId="58" applyFont="1" applyFill="1" applyBorder="1">
      <alignment/>
      <protection/>
    </xf>
    <xf numFmtId="3" fontId="3" fillId="0" borderId="122" xfId="58" applyNumberFormat="1" applyFont="1" applyFill="1" applyBorder="1">
      <alignment/>
      <protection/>
    </xf>
    <xf numFmtId="3" fontId="3" fillId="0" borderId="123" xfId="58" applyNumberFormat="1" applyFont="1" applyFill="1" applyBorder="1">
      <alignment/>
      <protection/>
    </xf>
    <xf numFmtId="3" fontId="3" fillId="0" borderId="124" xfId="58" applyNumberFormat="1" applyFont="1" applyFill="1" applyBorder="1">
      <alignment/>
      <protection/>
    </xf>
    <xf numFmtId="10" fontId="3" fillId="0" borderId="125" xfId="58" applyNumberFormat="1" applyFont="1" applyFill="1" applyBorder="1">
      <alignment/>
      <protection/>
    </xf>
    <xf numFmtId="10" fontId="3" fillId="0" borderId="125" xfId="58" applyNumberFormat="1" applyFont="1" applyFill="1" applyBorder="1" applyAlignment="1">
      <alignment horizontal="right"/>
      <protection/>
    </xf>
    <xf numFmtId="10" fontId="3" fillId="0" borderId="126" xfId="58" applyNumberFormat="1" applyFont="1" applyFill="1" applyBorder="1" applyAlignment="1">
      <alignment horizontal="right"/>
      <protection/>
    </xf>
    <xf numFmtId="0" fontId="3" fillId="0" borderId="127" xfId="58" applyFont="1" applyFill="1" applyBorder="1">
      <alignment/>
      <protection/>
    </xf>
    <xf numFmtId="3" fontId="3" fillId="0" borderId="128" xfId="58" applyNumberFormat="1" applyFont="1" applyFill="1" applyBorder="1">
      <alignment/>
      <protection/>
    </xf>
    <xf numFmtId="3" fontId="3" fillId="0" borderId="129" xfId="58" applyNumberFormat="1" applyFont="1" applyFill="1" applyBorder="1">
      <alignment/>
      <protection/>
    </xf>
    <xf numFmtId="3" fontId="3" fillId="0" borderId="130" xfId="58" applyNumberFormat="1" applyFont="1" applyFill="1" applyBorder="1">
      <alignment/>
      <protection/>
    </xf>
    <xf numFmtId="10" fontId="3" fillId="0" borderId="131" xfId="58" applyNumberFormat="1" applyFont="1" applyFill="1" applyBorder="1">
      <alignment/>
      <protection/>
    </xf>
    <xf numFmtId="10" fontId="3" fillId="0" borderId="131" xfId="58" applyNumberFormat="1" applyFont="1" applyFill="1" applyBorder="1" applyAlignment="1">
      <alignment horizontal="right"/>
      <protection/>
    </xf>
    <xf numFmtId="10" fontId="3" fillId="0" borderId="132" xfId="58" applyNumberFormat="1" applyFont="1" applyFill="1" applyBorder="1" applyAlignment="1">
      <alignment horizontal="right"/>
      <protection/>
    </xf>
    <xf numFmtId="0" fontId="3" fillId="0" borderId="133" xfId="58" applyFont="1" applyFill="1" applyBorder="1">
      <alignment/>
      <protection/>
    </xf>
    <xf numFmtId="3" fontId="3" fillId="0" borderId="134" xfId="58" applyNumberFormat="1" applyFont="1" applyFill="1" applyBorder="1">
      <alignment/>
      <protection/>
    </xf>
    <xf numFmtId="3" fontId="3" fillId="0" borderId="135" xfId="58" applyNumberFormat="1" applyFont="1" applyFill="1" applyBorder="1">
      <alignment/>
      <protection/>
    </xf>
    <xf numFmtId="3" fontId="3" fillId="0" borderId="136" xfId="58" applyNumberFormat="1" applyFont="1" applyFill="1" applyBorder="1">
      <alignment/>
      <protection/>
    </xf>
    <xf numFmtId="10" fontId="3" fillId="0" borderId="137" xfId="58" applyNumberFormat="1" applyFont="1" applyFill="1" applyBorder="1">
      <alignment/>
      <protection/>
    </xf>
    <xf numFmtId="10" fontId="3" fillId="0" borderId="137" xfId="58" applyNumberFormat="1" applyFont="1" applyFill="1" applyBorder="1" applyAlignment="1">
      <alignment horizontal="right"/>
      <protection/>
    </xf>
    <xf numFmtId="10" fontId="3" fillId="0" borderId="138" xfId="58" applyNumberFormat="1" applyFont="1" applyFill="1" applyBorder="1" applyAlignment="1">
      <alignment horizontal="right"/>
      <protection/>
    </xf>
    <xf numFmtId="3" fontId="3" fillId="0" borderId="139" xfId="58" applyNumberFormat="1" applyFont="1" applyFill="1" applyBorder="1">
      <alignment/>
      <protection/>
    </xf>
    <xf numFmtId="3" fontId="3" fillId="0" borderId="140" xfId="58" applyNumberFormat="1" applyFont="1" applyFill="1" applyBorder="1">
      <alignment/>
      <protection/>
    </xf>
    <xf numFmtId="3" fontId="3" fillId="0" borderId="141" xfId="58" applyNumberFormat="1" applyFont="1" applyFill="1" applyBorder="1">
      <alignment/>
      <protection/>
    </xf>
    <xf numFmtId="3" fontId="3" fillId="0" borderId="142" xfId="58" applyNumberFormat="1" applyFont="1" applyFill="1" applyBorder="1">
      <alignment/>
      <protection/>
    </xf>
    <xf numFmtId="3" fontId="3" fillId="0" borderId="143" xfId="58" applyNumberFormat="1" applyFont="1" applyFill="1" applyBorder="1">
      <alignment/>
      <protection/>
    </xf>
    <xf numFmtId="10" fontId="6" fillId="0" borderId="125" xfId="58" applyNumberFormat="1" applyFont="1" applyFill="1" applyBorder="1" applyAlignment="1">
      <alignment horizontal="right"/>
      <protection/>
    </xf>
    <xf numFmtId="3" fontId="3" fillId="0" borderId="144" xfId="58" applyNumberFormat="1" applyFont="1" applyFill="1" applyBorder="1">
      <alignment/>
      <protection/>
    </xf>
    <xf numFmtId="3" fontId="3" fillId="0" borderId="145" xfId="58" applyNumberFormat="1" applyFont="1" applyFill="1" applyBorder="1">
      <alignment/>
      <protection/>
    </xf>
    <xf numFmtId="10" fontId="6" fillId="0" borderId="131" xfId="58" applyNumberFormat="1" applyFont="1" applyFill="1" applyBorder="1" applyAlignment="1">
      <alignment horizontal="right"/>
      <protection/>
    </xf>
    <xf numFmtId="3" fontId="3" fillId="0" borderId="146" xfId="58" applyNumberFormat="1" applyFont="1" applyFill="1" applyBorder="1">
      <alignment/>
      <protection/>
    </xf>
    <xf numFmtId="3" fontId="3" fillId="0" borderId="147" xfId="58" applyNumberFormat="1" applyFont="1" applyFill="1" applyBorder="1">
      <alignment/>
      <protection/>
    </xf>
    <xf numFmtId="10" fontId="6" fillId="0" borderId="137" xfId="58" applyNumberFormat="1" applyFont="1" applyFill="1" applyBorder="1" applyAlignment="1">
      <alignment horizontal="right"/>
      <protection/>
    </xf>
    <xf numFmtId="10" fontId="3" fillId="0" borderId="123" xfId="58" applyNumberFormat="1" applyFont="1" applyFill="1" applyBorder="1" applyAlignment="1">
      <alignment horizontal="right"/>
      <protection/>
    </xf>
    <xf numFmtId="3" fontId="3" fillId="0" borderId="148" xfId="58" applyNumberFormat="1" applyFont="1" applyFill="1" applyBorder="1">
      <alignment/>
      <protection/>
    </xf>
    <xf numFmtId="10" fontId="3" fillId="0" borderId="123" xfId="58" applyNumberFormat="1" applyFont="1" applyFill="1" applyBorder="1">
      <alignment/>
      <protection/>
    </xf>
    <xf numFmtId="10" fontId="3" fillId="0" borderId="129" xfId="58" applyNumberFormat="1" applyFont="1" applyFill="1" applyBorder="1" applyAlignment="1">
      <alignment horizontal="right"/>
      <protection/>
    </xf>
    <xf numFmtId="3" fontId="3" fillId="0" borderId="149" xfId="58" applyNumberFormat="1" applyFont="1" applyFill="1" applyBorder="1">
      <alignment/>
      <protection/>
    </xf>
    <xf numFmtId="10" fontId="3" fillId="0" borderId="129" xfId="58" applyNumberFormat="1" applyFont="1" applyFill="1" applyBorder="1">
      <alignment/>
      <protection/>
    </xf>
    <xf numFmtId="10" fontId="3" fillId="0" borderId="135" xfId="58" applyNumberFormat="1" applyFont="1" applyFill="1" applyBorder="1" applyAlignment="1">
      <alignment horizontal="right"/>
      <protection/>
    </xf>
    <xf numFmtId="3" fontId="3" fillId="0" borderId="150" xfId="58" applyNumberFormat="1" applyFont="1" applyFill="1" applyBorder="1">
      <alignment/>
      <protection/>
    </xf>
    <xf numFmtId="10" fontId="3" fillId="0" borderId="135" xfId="58" applyNumberFormat="1" applyFont="1" applyFill="1" applyBorder="1">
      <alignment/>
      <protection/>
    </xf>
    <xf numFmtId="3" fontId="6" fillId="0" borderId="128" xfId="58" applyNumberFormat="1" applyFont="1" applyFill="1" applyBorder="1">
      <alignment/>
      <protection/>
    </xf>
    <xf numFmtId="3" fontId="6" fillId="0" borderId="129" xfId="58" applyNumberFormat="1" applyFont="1" applyFill="1" applyBorder="1">
      <alignment/>
      <protection/>
    </xf>
    <xf numFmtId="3" fontId="6" fillId="0" borderId="130" xfId="58" applyNumberFormat="1" applyFont="1" applyFill="1" applyBorder="1">
      <alignment/>
      <protection/>
    </xf>
    <xf numFmtId="3" fontId="12" fillId="0" borderId="151" xfId="58" applyNumberFormat="1" applyFont="1" applyFill="1" applyBorder="1">
      <alignment/>
      <protection/>
    </xf>
    <xf numFmtId="10" fontId="6" fillId="0" borderId="152" xfId="58" applyNumberFormat="1" applyFont="1" applyFill="1" applyBorder="1">
      <alignment/>
      <protection/>
    </xf>
    <xf numFmtId="3" fontId="6" fillId="0" borderId="145" xfId="58" applyNumberFormat="1" applyFont="1" applyFill="1" applyBorder="1">
      <alignment/>
      <protection/>
    </xf>
    <xf numFmtId="10" fontId="6" fillId="0" borderId="152" xfId="58" applyNumberFormat="1" applyFont="1" applyFill="1" applyBorder="1" applyAlignment="1">
      <alignment horizontal="right"/>
      <protection/>
    </xf>
    <xf numFmtId="10" fontId="6" fillId="0" borderId="153" xfId="58" applyNumberFormat="1" applyFont="1" applyFill="1" applyBorder="1" applyAlignment="1">
      <alignment horizontal="right"/>
      <protection/>
    </xf>
    <xf numFmtId="0" fontId="6" fillId="0" borderId="154" xfId="58" applyFont="1" applyFill="1" applyBorder="1">
      <alignment/>
      <protection/>
    </xf>
    <xf numFmtId="0" fontId="6" fillId="0" borderId="155" xfId="58" applyFont="1" applyFill="1" applyBorder="1">
      <alignment/>
      <protection/>
    </xf>
    <xf numFmtId="3" fontId="6" fillId="0" borderId="156" xfId="58" applyNumberFormat="1" applyFont="1" applyFill="1" applyBorder="1">
      <alignment/>
      <protection/>
    </xf>
    <xf numFmtId="3" fontId="6" fillId="0" borderId="157" xfId="58" applyNumberFormat="1" applyFont="1" applyFill="1" applyBorder="1">
      <alignment/>
      <protection/>
    </xf>
    <xf numFmtId="3" fontId="6" fillId="0" borderId="158" xfId="58" applyNumberFormat="1" applyFont="1" applyFill="1" applyBorder="1">
      <alignment/>
      <protection/>
    </xf>
    <xf numFmtId="3" fontId="12" fillId="0" borderId="159" xfId="58" applyNumberFormat="1" applyFont="1" applyFill="1" applyBorder="1">
      <alignment/>
      <protection/>
    </xf>
    <xf numFmtId="10" fontId="6" fillId="0" borderId="160" xfId="58" applyNumberFormat="1" applyFont="1" applyFill="1" applyBorder="1">
      <alignment/>
      <protection/>
    </xf>
    <xf numFmtId="3" fontId="6" fillId="0" borderId="161" xfId="58" applyNumberFormat="1" applyFont="1" applyFill="1" applyBorder="1">
      <alignment/>
      <protection/>
    </xf>
    <xf numFmtId="10" fontId="6" fillId="0" borderId="160" xfId="58" applyNumberFormat="1" applyFont="1" applyFill="1" applyBorder="1" applyAlignment="1">
      <alignment horizontal="right"/>
      <protection/>
    </xf>
    <xf numFmtId="10" fontId="6" fillId="0" borderId="162" xfId="58" applyNumberFormat="1" applyFont="1" applyFill="1" applyBorder="1" applyAlignment="1">
      <alignment horizontal="right"/>
      <protection/>
    </xf>
    <xf numFmtId="0" fontId="6" fillId="0" borderId="163" xfId="58" applyFont="1" applyFill="1" applyBorder="1">
      <alignment/>
      <protection/>
    </xf>
    <xf numFmtId="0" fontId="6" fillId="0" borderId="164" xfId="58" applyFont="1" applyFill="1" applyBorder="1">
      <alignment/>
      <protection/>
    </xf>
    <xf numFmtId="3" fontId="6" fillId="0" borderId="165" xfId="58" applyNumberFormat="1" applyFont="1" applyFill="1" applyBorder="1">
      <alignment/>
      <protection/>
    </xf>
    <xf numFmtId="3" fontId="6" fillId="0" borderId="166" xfId="58" applyNumberFormat="1" applyFont="1" applyFill="1" applyBorder="1">
      <alignment/>
      <protection/>
    </xf>
    <xf numFmtId="3" fontId="6" fillId="0" borderId="167" xfId="58" applyNumberFormat="1" applyFont="1" applyFill="1" applyBorder="1">
      <alignment/>
      <protection/>
    </xf>
    <xf numFmtId="3" fontId="12" fillId="0" borderId="168" xfId="58" applyNumberFormat="1" applyFont="1" applyFill="1" applyBorder="1">
      <alignment/>
      <protection/>
    </xf>
    <xf numFmtId="10" fontId="6" fillId="0" borderId="169" xfId="58" applyNumberFormat="1" applyFont="1" applyFill="1" applyBorder="1">
      <alignment/>
      <protection/>
    </xf>
    <xf numFmtId="3" fontId="6" fillId="0" borderId="170" xfId="58" applyNumberFormat="1" applyFont="1" applyFill="1" applyBorder="1">
      <alignment/>
      <protection/>
    </xf>
    <xf numFmtId="10" fontId="6" fillId="0" borderId="169" xfId="58" applyNumberFormat="1" applyFont="1" applyFill="1" applyBorder="1" applyAlignment="1">
      <alignment horizontal="right"/>
      <protection/>
    </xf>
    <xf numFmtId="10" fontId="6" fillId="0" borderId="171" xfId="58" applyNumberFormat="1" applyFont="1" applyFill="1" applyBorder="1" applyAlignment="1">
      <alignment horizontal="right"/>
      <protection/>
    </xf>
    <xf numFmtId="0" fontId="6" fillId="0" borderId="172" xfId="58" applyFont="1" applyFill="1" applyBorder="1">
      <alignment/>
      <protection/>
    </xf>
    <xf numFmtId="0" fontId="6" fillId="0" borderId="173" xfId="58" applyFont="1" applyFill="1" applyBorder="1">
      <alignment/>
      <protection/>
    </xf>
    <xf numFmtId="3" fontId="6" fillId="0" borderId="174" xfId="58" applyNumberFormat="1" applyFont="1" applyFill="1" applyBorder="1">
      <alignment/>
      <protection/>
    </xf>
    <xf numFmtId="3" fontId="6" fillId="0" borderId="175" xfId="58" applyNumberFormat="1" applyFont="1" applyFill="1" applyBorder="1">
      <alignment/>
      <protection/>
    </xf>
    <xf numFmtId="3" fontId="6" fillId="0" borderId="176" xfId="58" applyNumberFormat="1" applyFont="1" applyFill="1" applyBorder="1">
      <alignment/>
      <protection/>
    </xf>
    <xf numFmtId="3" fontId="12" fillId="0" borderId="177" xfId="58" applyNumberFormat="1" applyFont="1" applyFill="1" applyBorder="1">
      <alignment/>
      <protection/>
    </xf>
    <xf numFmtId="10" fontId="6" fillId="0" borderId="178" xfId="58" applyNumberFormat="1" applyFont="1" applyFill="1" applyBorder="1">
      <alignment/>
      <protection/>
    </xf>
    <xf numFmtId="3" fontId="6" fillId="0" borderId="179" xfId="58" applyNumberFormat="1" applyFont="1" applyFill="1" applyBorder="1">
      <alignment/>
      <protection/>
    </xf>
    <xf numFmtId="10" fontId="6" fillId="0" borderId="178" xfId="58" applyNumberFormat="1" applyFont="1" applyFill="1" applyBorder="1" applyAlignment="1">
      <alignment horizontal="right"/>
      <protection/>
    </xf>
    <xf numFmtId="10" fontId="6" fillId="0" borderId="180" xfId="58" applyNumberFormat="1" applyFont="1" applyFill="1" applyBorder="1" applyAlignment="1">
      <alignment horizontal="right"/>
      <protection/>
    </xf>
    <xf numFmtId="0" fontId="6" fillId="0" borderId="181" xfId="58" applyFont="1" applyFill="1" applyBorder="1">
      <alignment/>
      <protection/>
    </xf>
    <xf numFmtId="0" fontId="6" fillId="0" borderId="182" xfId="58" applyFont="1" applyFill="1" applyBorder="1">
      <alignment/>
      <protection/>
    </xf>
    <xf numFmtId="3" fontId="6" fillId="0" borderId="183" xfId="58" applyNumberFormat="1" applyFont="1" applyFill="1" applyBorder="1">
      <alignment/>
      <protection/>
    </xf>
    <xf numFmtId="3" fontId="6" fillId="0" borderId="184" xfId="58" applyNumberFormat="1" applyFont="1" applyFill="1" applyBorder="1">
      <alignment/>
      <protection/>
    </xf>
    <xf numFmtId="3" fontId="6" fillId="0" borderId="185" xfId="58" applyNumberFormat="1" applyFont="1" applyFill="1" applyBorder="1">
      <alignment/>
      <protection/>
    </xf>
    <xf numFmtId="3" fontId="12" fillId="0" borderId="186" xfId="58" applyNumberFormat="1" applyFont="1" applyFill="1" applyBorder="1">
      <alignment/>
      <protection/>
    </xf>
    <xf numFmtId="10" fontId="6" fillId="0" borderId="187" xfId="58" applyNumberFormat="1" applyFont="1" applyFill="1" applyBorder="1">
      <alignment/>
      <protection/>
    </xf>
    <xf numFmtId="3" fontId="6" fillId="0" borderId="188" xfId="58" applyNumberFormat="1" applyFont="1" applyFill="1" applyBorder="1">
      <alignment/>
      <protection/>
    </xf>
    <xf numFmtId="10" fontId="6" fillId="0" borderId="187" xfId="58" applyNumberFormat="1" applyFont="1" applyFill="1" applyBorder="1" applyAlignment="1">
      <alignment horizontal="right"/>
      <protection/>
    </xf>
    <xf numFmtId="10" fontId="6" fillId="0" borderId="189" xfId="58" applyNumberFormat="1" applyFont="1" applyFill="1" applyBorder="1" applyAlignment="1">
      <alignment horizontal="right"/>
      <protection/>
    </xf>
    <xf numFmtId="0" fontId="6" fillId="0" borderId="127" xfId="58" applyFont="1" applyFill="1" applyBorder="1">
      <alignment/>
      <protection/>
    </xf>
    <xf numFmtId="0" fontId="6" fillId="0" borderId="190" xfId="58" applyFont="1" applyFill="1" applyBorder="1">
      <alignment/>
      <protection/>
    </xf>
    <xf numFmtId="0" fontId="6" fillId="0" borderId="191" xfId="58" applyFont="1" applyFill="1" applyBorder="1">
      <alignment/>
      <protection/>
    </xf>
    <xf numFmtId="0" fontId="6" fillId="0" borderId="192" xfId="58" applyFont="1" applyFill="1" applyBorder="1">
      <alignment/>
      <protection/>
    </xf>
    <xf numFmtId="3" fontId="6" fillId="0" borderId="193" xfId="58" applyNumberFormat="1" applyFont="1" applyFill="1" applyBorder="1">
      <alignment/>
      <protection/>
    </xf>
    <xf numFmtId="3" fontId="6" fillId="0" borderId="194" xfId="58" applyNumberFormat="1" applyFont="1" applyFill="1" applyBorder="1">
      <alignment/>
      <protection/>
    </xf>
    <xf numFmtId="3" fontId="6" fillId="0" borderId="195" xfId="58" applyNumberFormat="1" applyFont="1" applyFill="1" applyBorder="1">
      <alignment/>
      <protection/>
    </xf>
    <xf numFmtId="3" fontId="12" fillId="0" borderId="196" xfId="58" applyNumberFormat="1" applyFont="1" applyFill="1" applyBorder="1">
      <alignment/>
      <protection/>
    </xf>
    <xf numFmtId="10" fontId="6" fillId="0" borderId="197" xfId="58" applyNumberFormat="1" applyFont="1" applyFill="1" applyBorder="1">
      <alignment/>
      <protection/>
    </xf>
    <xf numFmtId="3" fontId="6" fillId="0" borderId="198" xfId="58" applyNumberFormat="1" applyFont="1" applyFill="1" applyBorder="1">
      <alignment/>
      <protection/>
    </xf>
    <xf numFmtId="10" fontId="6" fillId="0" borderId="197" xfId="58" applyNumberFormat="1" applyFont="1" applyFill="1" applyBorder="1" applyAlignment="1">
      <alignment horizontal="right"/>
      <protection/>
    </xf>
    <xf numFmtId="10" fontId="6" fillId="0" borderId="199" xfId="58" applyNumberFormat="1" applyFont="1" applyFill="1" applyBorder="1" applyAlignment="1">
      <alignment horizontal="right"/>
      <protection/>
    </xf>
    <xf numFmtId="0" fontId="3" fillId="0" borderId="200" xfId="64" applyNumberFormat="1" applyFont="1" applyBorder="1" quotePrefix="1">
      <alignment/>
      <protection/>
    </xf>
    <xf numFmtId="3" fontId="3" fillId="0" borderId="183" xfId="64" applyNumberFormat="1" applyFont="1" applyBorder="1">
      <alignment/>
      <protection/>
    </xf>
    <xf numFmtId="3" fontId="3" fillId="0" borderId="201" xfId="64" applyNumberFormat="1" applyFont="1" applyBorder="1">
      <alignment/>
      <protection/>
    </xf>
    <xf numFmtId="10" fontId="3" fillId="0" borderId="184" xfId="64" applyNumberFormat="1" applyFont="1" applyBorder="1">
      <alignment/>
      <protection/>
    </xf>
    <xf numFmtId="2" fontId="3" fillId="0" borderId="202" xfId="64" applyNumberFormat="1" applyFont="1" applyBorder="1" applyAlignment="1">
      <alignment horizontal="right"/>
      <protection/>
    </xf>
    <xf numFmtId="2" fontId="3" fillId="0" borderId="203" xfId="64" applyNumberFormat="1" applyFont="1" applyBorder="1">
      <alignment/>
      <protection/>
    </xf>
    <xf numFmtId="0" fontId="3" fillId="0" borderId="204" xfId="64" applyNumberFormat="1" applyFont="1" applyBorder="1" quotePrefix="1">
      <alignment/>
      <protection/>
    </xf>
    <xf numFmtId="3" fontId="3" fillId="0" borderId="128" xfId="64" applyNumberFormat="1" applyFont="1" applyBorder="1">
      <alignment/>
      <protection/>
    </xf>
    <xf numFmtId="3" fontId="3" fillId="0" borderId="140" xfId="64" applyNumberFormat="1" applyFont="1" applyBorder="1">
      <alignment/>
      <protection/>
    </xf>
    <xf numFmtId="10" fontId="3" fillId="0" borderId="129" xfId="64" applyNumberFormat="1" applyFont="1" applyBorder="1">
      <alignment/>
      <protection/>
    </xf>
    <xf numFmtId="2" fontId="3" fillId="0" borderId="131" xfId="64" applyNumberFormat="1" applyFont="1" applyBorder="1" applyAlignment="1">
      <alignment horizontal="right"/>
      <protection/>
    </xf>
    <xf numFmtId="2" fontId="3" fillId="0" borderId="132" xfId="64" applyNumberFormat="1" applyFont="1" applyBorder="1">
      <alignment/>
      <protection/>
    </xf>
    <xf numFmtId="0" fontId="3" fillId="0" borderId="205" xfId="64" applyNumberFormat="1" applyFont="1" applyBorder="1" quotePrefix="1">
      <alignment/>
      <protection/>
    </xf>
    <xf numFmtId="3" fontId="3" fillId="0" borderId="193" xfId="64" applyNumberFormat="1" applyFont="1" applyBorder="1">
      <alignment/>
      <protection/>
    </xf>
    <xf numFmtId="3" fontId="3" fillId="0" borderId="206" xfId="64" applyNumberFormat="1" applyFont="1" applyBorder="1">
      <alignment/>
      <protection/>
    </xf>
    <xf numFmtId="10" fontId="3" fillId="0" borderId="194" xfId="64" applyNumberFormat="1" applyFont="1" applyBorder="1">
      <alignment/>
      <protection/>
    </xf>
    <xf numFmtId="2" fontId="3" fillId="0" borderId="207" xfId="64" applyNumberFormat="1" applyFont="1" applyBorder="1" applyAlignment="1">
      <alignment horizontal="right"/>
      <protection/>
    </xf>
    <xf numFmtId="2" fontId="3" fillId="0" borderId="208" xfId="64" applyNumberFormat="1" applyFont="1" applyBorder="1">
      <alignment/>
      <protection/>
    </xf>
    <xf numFmtId="0" fontId="26" fillId="37" borderId="209" xfId="65" applyNumberFormat="1" applyFont="1" applyFill="1" applyBorder="1" applyAlignment="1">
      <alignment vertical="center"/>
      <protection/>
    </xf>
    <xf numFmtId="3" fontId="26" fillId="37" borderId="44" xfId="65" applyNumberFormat="1" applyFont="1" applyFill="1" applyBorder="1" applyAlignment="1">
      <alignment vertical="center"/>
      <protection/>
    </xf>
    <xf numFmtId="3" fontId="26" fillId="37" borderId="27" xfId="65" applyNumberFormat="1" applyFont="1" applyFill="1" applyBorder="1" applyAlignment="1">
      <alignment vertical="center"/>
      <protection/>
    </xf>
    <xf numFmtId="10" fontId="26" fillId="37" borderId="210" xfId="65" applyNumberFormat="1" applyFont="1" applyFill="1" applyBorder="1" applyAlignment="1">
      <alignment vertical="center"/>
      <protection/>
    </xf>
    <xf numFmtId="10" fontId="26" fillId="37" borderId="211" xfId="65" applyNumberFormat="1" applyFont="1" applyFill="1" applyBorder="1" applyAlignment="1">
      <alignment vertical="center"/>
      <protection/>
    </xf>
    <xf numFmtId="3" fontId="26" fillId="37" borderId="212" xfId="65" applyNumberFormat="1" applyFont="1" applyFill="1" applyBorder="1" applyAlignment="1">
      <alignment vertical="center"/>
      <protection/>
    </xf>
    <xf numFmtId="10" fontId="26" fillId="37" borderId="111" xfId="65" applyNumberFormat="1" applyFont="1" applyFill="1" applyBorder="1" applyAlignment="1">
      <alignment vertical="center"/>
      <protection/>
    </xf>
    <xf numFmtId="0" fontId="3" fillId="0" borderId="181" xfId="65" applyNumberFormat="1" applyFont="1" applyBorder="1">
      <alignment/>
      <protection/>
    </xf>
    <xf numFmtId="3" fontId="3" fillId="0" borderId="188" xfId="65" applyNumberFormat="1" applyFont="1" applyBorder="1">
      <alignment/>
      <protection/>
    </xf>
    <xf numFmtId="3" fontId="3" fillId="0" borderId="201" xfId="65" applyNumberFormat="1" applyFont="1" applyBorder="1">
      <alignment/>
      <protection/>
    </xf>
    <xf numFmtId="10" fontId="3" fillId="0" borderId="201" xfId="65" applyNumberFormat="1" applyFont="1" applyBorder="1">
      <alignment/>
      <protection/>
    </xf>
    <xf numFmtId="3" fontId="3" fillId="0" borderId="183" xfId="65" applyNumberFormat="1" applyFont="1" applyBorder="1">
      <alignment/>
      <protection/>
    </xf>
    <xf numFmtId="10" fontId="3" fillId="0" borderId="202" xfId="65" applyNumberFormat="1" applyFont="1" applyBorder="1">
      <alignment/>
      <protection/>
    </xf>
    <xf numFmtId="10" fontId="3" fillId="0" borderId="203" xfId="65" applyNumberFormat="1" applyFont="1" applyBorder="1">
      <alignment/>
      <protection/>
    </xf>
    <xf numFmtId="0" fontId="3" fillId="0" borderId="127" xfId="65" applyNumberFormat="1" applyFont="1" applyBorder="1">
      <alignment/>
      <protection/>
    </xf>
    <xf numFmtId="3" fontId="3" fillId="0" borderId="145" xfId="65" applyNumberFormat="1" applyFont="1" applyBorder="1">
      <alignment/>
      <protection/>
    </xf>
    <xf numFmtId="3" fontId="3" fillId="0" borderId="140" xfId="65" applyNumberFormat="1" applyFont="1" applyBorder="1">
      <alignment/>
      <protection/>
    </xf>
    <xf numFmtId="10" fontId="3" fillId="0" borderId="140" xfId="65" applyNumberFormat="1" applyFont="1" applyBorder="1">
      <alignment/>
      <protection/>
    </xf>
    <xf numFmtId="3" fontId="3" fillId="0" borderId="128" xfId="65" applyNumberFormat="1" applyFont="1" applyBorder="1">
      <alignment/>
      <protection/>
    </xf>
    <xf numFmtId="10" fontId="3" fillId="0" borderId="131" xfId="65" applyNumberFormat="1" applyFont="1" applyBorder="1">
      <alignment/>
      <protection/>
    </xf>
    <xf numFmtId="10" fontId="3" fillId="0" borderId="132" xfId="65" applyNumberFormat="1" applyFont="1" applyBorder="1">
      <alignment/>
      <protection/>
    </xf>
    <xf numFmtId="0" fontId="3" fillId="0" borderId="191" xfId="65" applyNumberFormat="1" applyFont="1" applyBorder="1">
      <alignment/>
      <protection/>
    </xf>
    <xf numFmtId="3" fontId="3" fillId="0" borderId="198" xfId="65" applyNumberFormat="1" applyFont="1" applyBorder="1">
      <alignment/>
      <protection/>
    </xf>
    <xf numFmtId="3" fontId="3" fillId="0" borderId="206" xfId="65" applyNumberFormat="1" applyFont="1" applyBorder="1">
      <alignment/>
      <protection/>
    </xf>
    <xf numFmtId="10" fontId="3" fillId="0" borderId="206" xfId="65" applyNumberFormat="1" applyFont="1" applyBorder="1">
      <alignment/>
      <protection/>
    </xf>
    <xf numFmtId="3" fontId="3" fillId="0" borderId="193" xfId="65" applyNumberFormat="1" applyFont="1" applyBorder="1">
      <alignment/>
      <protection/>
    </xf>
    <xf numFmtId="10" fontId="3" fillId="0" borderId="207" xfId="65" applyNumberFormat="1" applyFont="1" applyBorder="1">
      <alignment/>
      <protection/>
    </xf>
    <xf numFmtId="10" fontId="3" fillId="0" borderId="208" xfId="65" applyNumberFormat="1" applyFont="1" applyBorder="1">
      <alignment/>
      <protection/>
    </xf>
    <xf numFmtId="0" fontId="27" fillId="37" borderId="209" xfId="65" applyNumberFormat="1" applyFont="1" applyFill="1" applyBorder="1" applyAlignment="1">
      <alignment vertical="center"/>
      <protection/>
    </xf>
    <xf numFmtId="3" fontId="27" fillId="37" borderId="44" xfId="65" applyNumberFormat="1" applyFont="1" applyFill="1" applyBorder="1" applyAlignment="1">
      <alignment vertical="center"/>
      <protection/>
    </xf>
    <xf numFmtId="3" fontId="27" fillId="37" borderId="27" xfId="65" applyNumberFormat="1" applyFont="1" applyFill="1" applyBorder="1" applyAlignment="1">
      <alignment vertical="center"/>
      <protection/>
    </xf>
    <xf numFmtId="173" fontId="27" fillId="37" borderId="210" xfId="65" applyNumberFormat="1" applyFont="1" applyFill="1" applyBorder="1" applyAlignment="1">
      <alignment vertical="center"/>
      <protection/>
    </xf>
    <xf numFmtId="10" fontId="30" fillId="37" borderId="210" xfId="65" applyNumberFormat="1" applyFont="1" applyFill="1" applyBorder="1">
      <alignment/>
      <protection/>
    </xf>
    <xf numFmtId="3" fontId="27" fillId="37" borderId="212" xfId="65" applyNumberFormat="1" applyFont="1" applyFill="1" applyBorder="1" applyAlignment="1">
      <alignment vertical="center"/>
      <protection/>
    </xf>
    <xf numFmtId="10" fontId="30" fillId="37" borderId="111" xfId="65" applyNumberFormat="1" applyFont="1" applyFill="1" applyBorder="1">
      <alignment/>
      <protection/>
    </xf>
    <xf numFmtId="0" fontId="37" fillId="39" borderId="213" xfId="57" applyFont="1" applyFill="1" applyBorder="1" applyAlignment="1">
      <alignment horizontal="center"/>
      <protection/>
    </xf>
    <xf numFmtId="0" fontId="37" fillId="39" borderId="214" xfId="57" applyFont="1" applyFill="1" applyBorder="1" applyAlignment="1">
      <alignment horizontal="center"/>
      <protection/>
    </xf>
    <xf numFmtId="0" fontId="139" fillId="39" borderId="18" xfId="57" applyFont="1" applyFill="1" applyBorder="1" applyAlignment="1">
      <alignment horizontal="center"/>
      <protection/>
    </xf>
    <xf numFmtId="0" fontId="139" fillId="39" borderId="17" xfId="57" applyFont="1" applyFill="1" applyBorder="1" applyAlignment="1">
      <alignment horizontal="center"/>
      <protection/>
    </xf>
    <xf numFmtId="0" fontId="38" fillId="39" borderId="18" xfId="57" applyFont="1" applyFill="1" applyBorder="1" applyAlignment="1">
      <alignment horizontal="center"/>
      <protection/>
    </xf>
    <xf numFmtId="0" fontId="38" fillId="39" borderId="17" xfId="57" applyFont="1" applyFill="1" applyBorder="1" applyAlignment="1">
      <alignment horizontal="center"/>
      <protection/>
    </xf>
    <xf numFmtId="37" fontId="140" fillId="37" borderId="215" xfId="46" applyNumberFormat="1" applyFont="1" applyFill="1" applyBorder="1" applyAlignment="1" applyProtection="1">
      <alignment horizontal="center"/>
      <protection/>
    </xf>
    <xf numFmtId="37" fontId="140" fillId="37" borderId="216" xfId="46" applyNumberFormat="1" applyFont="1" applyFill="1" applyBorder="1" applyAlignment="1" applyProtection="1">
      <alignment horizontal="center"/>
      <protection/>
    </xf>
    <xf numFmtId="37" fontId="21" fillId="40" borderId="0" xfId="46" applyNumberFormat="1" applyFont="1" applyFill="1" applyBorder="1" applyAlignment="1" applyProtection="1">
      <alignment horizontal="center"/>
      <protection/>
    </xf>
    <xf numFmtId="37" fontId="16" fillId="35" borderId="36" xfId="61" applyFont="1" applyFill="1" applyBorder="1" applyAlignment="1" applyProtection="1">
      <alignment horizontal="center" vertical="center"/>
      <protection/>
    </xf>
    <xf numFmtId="37" fontId="16" fillId="35" borderId="108" xfId="61" applyFont="1" applyFill="1" applyBorder="1" applyAlignment="1" applyProtection="1">
      <alignment horizontal="center" vertical="center"/>
      <protection/>
    </xf>
    <xf numFmtId="37" fontId="16" fillId="35" borderId="35" xfId="61" applyFont="1" applyFill="1" applyBorder="1" applyAlignment="1" applyProtection="1">
      <alignment horizontal="center" vertical="center"/>
      <protection/>
    </xf>
    <xf numFmtId="37" fontId="16" fillId="35" borderId="30" xfId="61" applyFont="1" applyFill="1" applyBorder="1" applyAlignment="1">
      <alignment horizontal="center" vertical="center"/>
      <protection/>
    </xf>
    <xf numFmtId="0" fontId="10" fillId="0" borderId="15" xfId="56" applyBorder="1" applyAlignment="1">
      <alignment horizontal="center" vertical="center"/>
      <protection/>
    </xf>
    <xf numFmtId="0" fontId="10" fillId="0" borderId="10" xfId="56" applyBorder="1" applyAlignment="1">
      <alignment horizontal="center" vertical="center"/>
      <protection/>
    </xf>
    <xf numFmtId="37" fontId="17" fillId="35" borderId="98" xfId="61" applyFont="1" applyFill="1" applyBorder="1" applyAlignment="1">
      <alignment horizontal="center" vertical="center"/>
      <protection/>
    </xf>
    <xf numFmtId="0" fontId="15" fillId="0" borderId="113" xfId="56" applyFont="1" applyBorder="1" applyAlignment="1">
      <alignment horizontal="center" vertical="center"/>
      <protection/>
    </xf>
    <xf numFmtId="37" fontId="19" fillId="35" borderId="36" xfId="61" applyFont="1" applyFill="1" applyBorder="1" applyAlignment="1">
      <alignment horizontal="center" vertical="center"/>
      <protection/>
    </xf>
    <xf numFmtId="37" fontId="19" fillId="35" borderId="108" xfId="61" applyFont="1" applyFill="1" applyBorder="1" applyAlignment="1">
      <alignment horizontal="center" vertical="center"/>
      <protection/>
    </xf>
    <xf numFmtId="37" fontId="19" fillId="35" borderId="35" xfId="61" applyFont="1" applyFill="1" applyBorder="1" applyAlignment="1">
      <alignment horizontal="center" vertical="center"/>
      <protection/>
    </xf>
    <xf numFmtId="37" fontId="19" fillId="35" borderId="18" xfId="61" applyFont="1" applyFill="1" applyBorder="1" applyAlignment="1">
      <alignment horizontal="center" vertical="center"/>
      <protection/>
    </xf>
    <xf numFmtId="37" fontId="19" fillId="35" borderId="0" xfId="61" applyFont="1" applyFill="1" applyBorder="1" applyAlignment="1">
      <alignment horizontal="center" vertical="center"/>
      <protection/>
    </xf>
    <xf numFmtId="37" fontId="19" fillId="35" borderId="17" xfId="61" applyFont="1" applyFill="1" applyBorder="1" applyAlignment="1">
      <alignment horizontal="center" vertical="center"/>
      <protection/>
    </xf>
    <xf numFmtId="37" fontId="138" fillId="0" borderId="18" xfId="61" applyFont="1" applyFill="1" applyBorder="1" applyAlignment="1" applyProtection="1">
      <alignment horizontal="center" vertical="center"/>
      <protection/>
    </xf>
    <xf numFmtId="37" fontId="141" fillId="0" borderId="18" xfId="61" applyFont="1" applyBorder="1">
      <alignment/>
      <protection/>
    </xf>
    <xf numFmtId="37" fontId="141" fillId="0" borderId="23" xfId="61" applyFont="1" applyBorder="1">
      <alignment/>
      <protection/>
    </xf>
    <xf numFmtId="37" fontId="13" fillId="35" borderId="18" xfId="61" applyFont="1" applyFill="1" applyBorder="1" applyAlignment="1">
      <alignment horizontal="center"/>
      <protection/>
    </xf>
    <xf numFmtId="37" fontId="13" fillId="35" borderId="17" xfId="61" applyFont="1" applyFill="1" applyBorder="1" applyAlignment="1">
      <alignment horizontal="center"/>
      <protection/>
    </xf>
    <xf numFmtId="37" fontId="13" fillId="35" borderId="36" xfId="61" applyFont="1" applyFill="1" applyBorder="1" applyAlignment="1">
      <alignment horizontal="center" vertical="center"/>
      <protection/>
    </xf>
    <xf numFmtId="37" fontId="14" fillId="35" borderId="14" xfId="61" applyFont="1" applyFill="1" applyBorder="1" applyAlignment="1">
      <alignment horizontal="center" vertical="center"/>
      <protection/>
    </xf>
    <xf numFmtId="37" fontId="13" fillId="35" borderId="115" xfId="61" applyFont="1" applyFill="1" applyBorder="1" applyAlignment="1">
      <alignment horizontal="center" vertical="center" wrapText="1"/>
      <protection/>
    </xf>
    <xf numFmtId="37" fontId="14" fillId="35" borderId="12" xfId="61" applyFont="1" applyFill="1" applyBorder="1" applyAlignment="1">
      <alignment horizontal="center" vertical="center" wrapText="1"/>
      <protection/>
    </xf>
    <xf numFmtId="37" fontId="16" fillId="35" borderId="36" xfId="61" applyFont="1" applyFill="1" applyBorder="1" applyAlignment="1">
      <alignment horizontal="center" vertical="center"/>
      <protection/>
    </xf>
    <xf numFmtId="37" fontId="16" fillId="35" borderId="108" xfId="61" applyFont="1" applyFill="1" applyBorder="1" applyAlignment="1">
      <alignment horizontal="center" vertical="center"/>
      <protection/>
    </xf>
    <xf numFmtId="37" fontId="16" fillId="35" borderId="18" xfId="61" applyFont="1" applyFill="1" applyBorder="1" applyAlignment="1">
      <alignment horizontal="center" vertical="center"/>
      <protection/>
    </xf>
    <xf numFmtId="37" fontId="16" fillId="35" borderId="0" xfId="61" applyFont="1" applyFill="1" applyBorder="1" applyAlignment="1">
      <alignment horizontal="center" vertical="center"/>
      <protection/>
    </xf>
    <xf numFmtId="37" fontId="16" fillId="35" borderId="35" xfId="61" applyFont="1" applyFill="1" applyBorder="1" applyAlignment="1">
      <alignment horizontal="center" vertical="center"/>
      <protection/>
    </xf>
    <xf numFmtId="37" fontId="16" fillId="35" borderId="17" xfId="61" applyFont="1" applyFill="1" applyBorder="1" applyAlignment="1">
      <alignment horizontal="center" vertical="center"/>
      <protection/>
    </xf>
    <xf numFmtId="37" fontId="25" fillId="40" borderId="118" xfId="46" applyNumberFormat="1" applyFont="1" applyFill="1" applyBorder="1" applyAlignment="1" applyProtection="1">
      <alignment horizontal="center"/>
      <protection/>
    </xf>
    <xf numFmtId="37" fontId="25" fillId="40" borderId="217" xfId="46" applyNumberFormat="1" applyFont="1" applyFill="1" applyBorder="1" applyAlignment="1" applyProtection="1">
      <alignment horizontal="center"/>
      <protection/>
    </xf>
    <xf numFmtId="37" fontId="25" fillId="40" borderId="116" xfId="46" applyNumberFormat="1" applyFont="1" applyFill="1" applyBorder="1" applyAlignment="1" applyProtection="1">
      <alignment horizontal="center"/>
      <protection/>
    </xf>
    <xf numFmtId="0" fontId="5" fillId="35" borderId="118" xfId="64" applyFont="1" applyFill="1" applyBorder="1" applyAlignment="1">
      <alignment horizontal="center"/>
      <protection/>
    </xf>
    <xf numFmtId="0" fontId="5" fillId="35" borderId="217" xfId="64" applyFont="1" applyFill="1" applyBorder="1" applyAlignment="1">
      <alignment horizontal="center"/>
      <protection/>
    </xf>
    <xf numFmtId="0" fontId="5" fillId="35" borderId="25" xfId="64" applyFont="1" applyFill="1" applyBorder="1" applyAlignment="1">
      <alignment horizontal="center"/>
      <protection/>
    </xf>
    <xf numFmtId="0" fontId="5" fillId="35" borderId="218" xfId="64" applyFont="1" applyFill="1" applyBorder="1" applyAlignment="1">
      <alignment horizontal="center"/>
      <protection/>
    </xf>
    <xf numFmtId="0" fontId="5" fillId="35" borderId="116" xfId="64" applyFont="1" applyFill="1" applyBorder="1" applyAlignment="1">
      <alignment horizontal="center"/>
      <protection/>
    </xf>
    <xf numFmtId="0" fontId="19" fillId="35" borderId="219" xfId="64" applyFont="1" applyFill="1" applyBorder="1" applyAlignment="1">
      <alignment horizontal="center" vertical="center"/>
      <protection/>
    </xf>
    <xf numFmtId="0" fontId="19" fillId="35" borderId="25" xfId="64" applyFont="1" applyFill="1" applyBorder="1" applyAlignment="1">
      <alignment horizontal="center" vertical="center"/>
      <protection/>
    </xf>
    <xf numFmtId="0" fontId="19" fillId="35" borderId="218" xfId="64" applyFont="1" applyFill="1" applyBorder="1" applyAlignment="1">
      <alignment horizontal="center" vertical="center"/>
      <protection/>
    </xf>
    <xf numFmtId="0" fontId="16" fillId="35" borderId="220" xfId="64" applyFont="1" applyFill="1" applyBorder="1" applyAlignment="1">
      <alignment horizontal="center" vertical="center"/>
      <protection/>
    </xf>
    <xf numFmtId="0" fontId="16" fillId="35" borderId="20" xfId="64" applyFont="1" applyFill="1" applyBorder="1" applyAlignment="1">
      <alignment horizontal="center" vertical="center"/>
      <protection/>
    </xf>
    <xf numFmtId="0" fontId="16" fillId="35" borderId="221" xfId="64" applyFont="1" applyFill="1" applyBorder="1" applyAlignment="1">
      <alignment horizontal="center" vertical="center"/>
      <protection/>
    </xf>
    <xf numFmtId="49" fontId="13" fillId="35" borderId="118" xfId="64" applyNumberFormat="1" applyFont="1" applyFill="1" applyBorder="1" applyAlignment="1">
      <alignment horizontal="center" vertical="center" wrapText="1"/>
      <protection/>
    </xf>
    <xf numFmtId="49" fontId="13" fillId="35" borderId="217" xfId="64" applyNumberFormat="1" applyFont="1" applyFill="1" applyBorder="1" applyAlignment="1">
      <alignment horizontal="center" vertical="center" wrapText="1"/>
      <protection/>
    </xf>
    <xf numFmtId="49" fontId="13" fillId="35" borderId="222" xfId="64" applyNumberFormat="1" applyFont="1" applyFill="1" applyBorder="1" applyAlignment="1">
      <alignment horizontal="center" vertical="center" wrapText="1"/>
      <protection/>
    </xf>
    <xf numFmtId="0" fontId="13" fillId="35" borderId="217" xfId="64" applyNumberFormat="1" applyFont="1" applyFill="1" applyBorder="1" applyAlignment="1">
      <alignment horizontal="center" vertical="center" wrapText="1"/>
      <protection/>
    </xf>
    <xf numFmtId="0" fontId="13" fillId="35" borderId="222" xfId="64" applyNumberFormat="1" applyFont="1" applyFill="1" applyBorder="1" applyAlignment="1">
      <alignment horizontal="center" vertical="center" wrapText="1"/>
      <protection/>
    </xf>
    <xf numFmtId="1" fontId="12" fillId="35" borderId="219" xfId="64" applyNumberFormat="1" applyFont="1" applyFill="1" applyBorder="1" applyAlignment="1">
      <alignment horizontal="center" vertical="center" wrapText="1"/>
      <protection/>
    </xf>
    <xf numFmtId="1" fontId="12" fillId="35" borderId="223" xfId="64" applyNumberFormat="1" applyFont="1" applyFill="1" applyBorder="1" applyAlignment="1">
      <alignment horizontal="center" vertical="center" wrapText="1"/>
      <protection/>
    </xf>
    <xf numFmtId="1" fontId="12" fillId="35" borderId="220" xfId="64" applyNumberFormat="1" applyFont="1" applyFill="1" applyBorder="1" applyAlignment="1">
      <alignment horizontal="center" vertical="center" wrapText="1"/>
      <protection/>
    </xf>
    <xf numFmtId="49" fontId="5" fillId="35" borderId="210" xfId="64" applyNumberFormat="1" applyFont="1" applyFill="1" applyBorder="1" applyAlignment="1">
      <alignment horizontal="center" vertical="center" wrapText="1"/>
      <protection/>
    </xf>
    <xf numFmtId="49" fontId="5" fillId="35" borderId="224" xfId="64" applyNumberFormat="1" applyFont="1" applyFill="1" applyBorder="1" applyAlignment="1">
      <alignment horizontal="center" vertical="center" wrapText="1"/>
      <protection/>
    </xf>
    <xf numFmtId="49" fontId="5" fillId="35" borderId="211" xfId="64" applyNumberFormat="1" applyFont="1" applyFill="1" applyBorder="1" applyAlignment="1">
      <alignment horizontal="center" vertical="center" wrapText="1"/>
      <protection/>
    </xf>
    <xf numFmtId="49" fontId="5" fillId="35" borderId="225" xfId="64" applyNumberFormat="1" applyFont="1" applyFill="1" applyBorder="1" applyAlignment="1">
      <alignment horizontal="center" vertical="center" wrapText="1"/>
      <protection/>
    </xf>
    <xf numFmtId="49" fontId="12" fillId="35" borderId="118" xfId="64" applyNumberFormat="1" applyFont="1" applyFill="1" applyBorder="1" applyAlignment="1">
      <alignment horizontal="center" vertical="center" wrapText="1"/>
      <protection/>
    </xf>
    <xf numFmtId="49" fontId="12" fillId="35" borderId="217" xfId="64" applyNumberFormat="1" applyFont="1" applyFill="1" applyBorder="1" applyAlignment="1">
      <alignment horizontal="center" vertical="center" wrapText="1"/>
      <protection/>
    </xf>
    <xf numFmtId="49" fontId="12" fillId="35" borderId="222" xfId="64" applyNumberFormat="1" applyFont="1" applyFill="1" applyBorder="1" applyAlignment="1">
      <alignment horizontal="center" vertical="center" wrapText="1"/>
      <protection/>
    </xf>
    <xf numFmtId="1" fontId="5" fillId="35" borderId="219" xfId="64" applyNumberFormat="1" applyFont="1" applyFill="1" applyBorder="1" applyAlignment="1">
      <alignment horizontal="center" vertical="center" wrapText="1"/>
      <protection/>
    </xf>
    <xf numFmtId="1" fontId="5" fillId="35" borderId="223" xfId="64" applyNumberFormat="1" applyFont="1" applyFill="1" applyBorder="1" applyAlignment="1">
      <alignment horizontal="center" vertical="center" wrapText="1"/>
      <protection/>
    </xf>
    <xf numFmtId="1" fontId="5" fillId="35" borderId="220" xfId="64" applyNumberFormat="1" applyFont="1" applyFill="1" applyBorder="1" applyAlignment="1">
      <alignment horizontal="center" vertical="center" wrapText="1"/>
      <protection/>
    </xf>
    <xf numFmtId="49" fontId="13" fillId="35" borderId="226" xfId="58" applyNumberFormat="1" applyFont="1" applyFill="1" applyBorder="1" applyAlignment="1">
      <alignment horizontal="center" vertical="center" wrapText="1"/>
      <protection/>
    </xf>
    <xf numFmtId="49" fontId="13" fillId="35" borderId="227" xfId="58" applyNumberFormat="1" applyFont="1" applyFill="1" applyBorder="1" applyAlignment="1">
      <alignment horizontal="center" vertical="center" wrapText="1"/>
      <protection/>
    </xf>
    <xf numFmtId="49" fontId="13" fillId="35" borderId="228" xfId="58" applyNumberFormat="1" applyFont="1" applyFill="1" applyBorder="1" applyAlignment="1">
      <alignment horizontal="center" vertical="center" wrapText="1"/>
      <protection/>
    </xf>
    <xf numFmtId="49" fontId="13" fillId="35" borderId="229" xfId="58" applyNumberFormat="1" applyFont="1" applyFill="1" applyBorder="1" applyAlignment="1">
      <alignment horizontal="center" vertical="center" wrapText="1"/>
      <protection/>
    </xf>
    <xf numFmtId="49" fontId="16" fillId="35" borderId="230" xfId="58" applyNumberFormat="1" applyFont="1" applyFill="1" applyBorder="1" applyAlignment="1">
      <alignment horizontal="center" vertical="center" wrapText="1"/>
      <protection/>
    </xf>
    <xf numFmtId="0" fontId="29" fillId="0" borderId="231" xfId="58" applyFont="1" applyBorder="1" applyAlignment="1">
      <alignment horizontal="center" vertical="center" wrapText="1"/>
      <protection/>
    </xf>
    <xf numFmtId="49" fontId="13" fillId="35" borderId="232" xfId="58" applyNumberFormat="1" applyFont="1" applyFill="1" applyBorder="1" applyAlignment="1">
      <alignment horizontal="center" vertical="center" wrapText="1"/>
      <protection/>
    </xf>
    <xf numFmtId="49" fontId="13" fillId="35" borderId="233" xfId="58" applyNumberFormat="1" applyFont="1" applyFill="1" applyBorder="1" applyAlignment="1">
      <alignment horizontal="center" vertical="center" wrapText="1"/>
      <protection/>
    </xf>
    <xf numFmtId="37" fontId="32" fillId="40" borderId="118" xfId="47" applyNumberFormat="1" applyFont="1" applyFill="1" applyBorder="1" applyAlignment="1">
      <alignment horizontal="center"/>
    </xf>
    <xf numFmtId="37" fontId="32" fillId="40" borderId="116" xfId="47" applyNumberFormat="1" applyFont="1" applyFill="1" applyBorder="1" applyAlignment="1">
      <alignment horizontal="center"/>
    </xf>
    <xf numFmtId="0" fontId="19" fillId="35" borderId="36" xfId="58" applyFont="1" applyFill="1" applyBorder="1" applyAlignment="1">
      <alignment horizontal="center" vertical="center"/>
      <protection/>
    </xf>
    <xf numFmtId="0" fontId="19" fillId="35" borderId="108" xfId="58" applyFont="1" applyFill="1" applyBorder="1" applyAlignment="1">
      <alignment horizontal="center" vertical="center"/>
      <protection/>
    </xf>
    <xf numFmtId="0" fontId="19" fillId="35" borderId="35" xfId="58" applyFont="1" applyFill="1" applyBorder="1" applyAlignment="1">
      <alignment horizontal="center" vertical="center"/>
      <protection/>
    </xf>
    <xf numFmtId="1" fontId="13" fillId="35" borderId="234" xfId="58" applyNumberFormat="1" applyFont="1" applyFill="1" applyBorder="1" applyAlignment="1">
      <alignment horizontal="center" vertical="center" wrapText="1"/>
      <protection/>
    </xf>
    <xf numFmtId="0" fontId="14" fillId="35" borderId="235" xfId="58" applyFont="1" applyFill="1" applyBorder="1" applyAlignment="1">
      <alignment vertical="center"/>
      <protection/>
    </xf>
    <xf numFmtId="0" fontId="14" fillId="35" borderId="236" xfId="58" applyFont="1" applyFill="1" applyBorder="1" applyAlignment="1">
      <alignment vertical="center"/>
      <protection/>
    </xf>
    <xf numFmtId="0" fontId="14" fillId="35" borderId="237" xfId="58" applyFont="1" applyFill="1" applyBorder="1" applyAlignment="1">
      <alignment vertical="center"/>
      <protection/>
    </xf>
    <xf numFmtId="1" fontId="16" fillId="35" borderId="238" xfId="58" applyNumberFormat="1" applyFont="1" applyFill="1" applyBorder="1" applyAlignment="1">
      <alignment horizontal="center" vertical="center" wrapText="1"/>
      <protection/>
    </xf>
    <xf numFmtId="1" fontId="16" fillId="35" borderId="239" xfId="58" applyNumberFormat="1" applyFont="1" applyFill="1" applyBorder="1" applyAlignment="1">
      <alignment horizontal="center" vertical="center" wrapText="1"/>
      <protection/>
    </xf>
    <xf numFmtId="0" fontId="28" fillId="35" borderId="240" xfId="58" applyFont="1" applyFill="1" applyBorder="1" applyAlignment="1">
      <alignment horizontal="center" vertical="center" wrapText="1"/>
      <protection/>
    </xf>
    <xf numFmtId="49" fontId="16" fillId="35" borderId="45" xfId="58" applyNumberFormat="1" applyFont="1" applyFill="1" applyBorder="1" applyAlignment="1">
      <alignment horizontal="center" vertical="center" wrapText="1"/>
      <protection/>
    </xf>
    <xf numFmtId="49" fontId="16" fillId="35" borderId="43" xfId="58" applyNumberFormat="1" applyFont="1" applyFill="1" applyBorder="1" applyAlignment="1">
      <alignment horizontal="center" vertical="center" wrapText="1"/>
      <protection/>
    </xf>
    <xf numFmtId="49" fontId="16" fillId="35" borderId="241" xfId="58" applyNumberFormat="1" applyFont="1" applyFill="1" applyBorder="1" applyAlignment="1">
      <alignment horizontal="center" vertical="center" wrapText="1"/>
      <protection/>
    </xf>
    <xf numFmtId="49" fontId="13" fillId="35" borderId="242" xfId="58" applyNumberFormat="1" applyFont="1" applyFill="1" applyBorder="1" applyAlignment="1">
      <alignment horizontal="center" vertical="center" wrapText="1"/>
      <protection/>
    </xf>
    <xf numFmtId="0" fontId="16" fillId="35" borderId="14" xfId="58" applyFont="1" applyFill="1" applyBorder="1" applyAlignment="1">
      <alignment horizontal="center" vertical="center"/>
      <protection/>
    </xf>
    <xf numFmtId="0" fontId="16" fillId="35" borderId="11" xfId="58" applyFont="1" applyFill="1" applyBorder="1" applyAlignment="1">
      <alignment horizontal="center" vertical="center"/>
      <protection/>
    </xf>
    <xf numFmtId="0" fontId="16" fillId="35" borderId="13" xfId="58" applyFont="1" applyFill="1" applyBorder="1" applyAlignment="1">
      <alignment horizontal="center" vertical="center"/>
      <protection/>
    </xf>
    <xf numFmtId="49" fontId="16" fillId="35" borderId="222" xfId="58" applyNumberFormat="1" applyFont="1" applyFill="1" applyBorder="1" applyAlignment="1">
      <alignment horizontal="center" vertical="center" wrapText="1"/>
      <protection/>
    </xf>
    <xf numFmtId="0" fontId="17" fillId="35" borderId="74" xfId="58" applyFont="1" applyFill="1" applyBorder="1" applyAlignment="1">
      <alignment horizontal="center"/>
      <protection/>
    </xf>
    <xf numFmtId="0" fontId="17" fillId="35" borderId="243" xfId="58" applyFont="1" applyFill="1" applyBorder="1" applyAlignment="1">
      <alignment horizontal="center"/>
      <protection/>
    </xf>
    <xf numFmtId="0" fontId="17" fillId="35" borderId="120" xfId="58" applyFont="1" applyFill="1" applyBorder="1" applyAlignment="1">
      <alignment horizontal="center"/>
      <protection/>
    </xf>
    <xf numFmtId="0" fontId="17" fillId="35" borderId="244" xfId="58" applyFont="1" applyFill="1" applyBorder="1" applyAlignment="1">
      <alignment horizontal="center"/>
      <protection/>
    </xf>
    <xf numFmtId="0" fontId="17" fillId="35" borderId="245" xfId="58" applyFont="1" applyFill="1" applyBorder="1" applyAlignment="1">
      <alignment horizontal="center"/>
      <protection/>
    </xf>
    <xf numFmtId="0" fontId="33" fillId="35" borderId="18" xfId="58" applyFont="1" applyFill="1" applyBorder="1" applyAlignment="1">
      <alignment horizontal="center" vertical="center"/>
      <protection/>
    </xf>
    <xf numFmtId="0" fontId="33" fillId="35" borderId="0" xfId="58" applyFont="1" applyFill="1" applyBorder="1" applyAlignment="1">
      <alignment horizontal="center" vertical="center"/>
      <protection/>
    </xf>
    <xf numFmtId="0" fontId="33" fillId="35" borderId="17" xfId="58" applyFont="1" applyFill="1" applyBorder="1" applyAlignment="1">
      <alignment horizontal="center" vertical="center"/>
      <protection/>
    </xf>
    <xf numFmtId="1" fontId="13" fillId="35" borderId="219" xfId="64" applyNumberFormat="1" applyFont="1" applyFill="1" applyBorder="1" applyAlignment="1">
      <alignment horizontal="center" vertical="center" wrapText="1"/>
      <protection/>
    </xf>
    <xf numFmtId="1" fontId="13" fillId="35" borderId="223" xfId="64" applyNumberFormat="1" applyFont="1" applyFill="1" applyBorder="1" applyAlignment="1">
      <alignment horizontal="center" vertical="center" wrapText="1"/>
      <protection/>
    </xf>
    <xf numFmtId="1" fontId="13" fillId="35" borderId="220" xfId="64" applyNumberFormat="1" applyFont="1" applyFill="1" applyBorder="1" applyAlignment="1">
      <alignment horizontal="center" vertical="center" wrapText="1"/>
      <protection/>
    </xf>
    <xf numFmtId="0" fontId="33" fillId="35" borderId="23" xfId="65" applyFont="1" applyFill="1" applyBorder="1" applyAlignment="1">
      <alignment horizontal="center" vertical="center"/>
      <protection/>
    </xf>
    <xf numFmtId="0" fontId="33" fillId="35" borderId="20" xfId="65" applyFont="1" applyFill="1" applyBorder="1" applyAlignment="1">
      <alignment horizontal="center" vertical="center"/>
      <protection/>
    </xf>
    <xf numFmtId="0" fontId="33" fillId="35" borderId="22" xfId="65" applyFont="1" applyFill="1" applyBorder="1" applyAlignment="1">
      <alignment horizontal="center" vertical="center"/>
      <protection/>
    </xf>
    <xf numFmtId="0" fontId="12" fillId="35" borderId="118" xfId="64" applyFont="1" applyFill="1" applyBorder="1" applyAlignment="1">
      <alignment horizontal="center"/>
      <protection/>
    </xf>
    <xf numFmtId="0" fontId="12" fillId="35" borderId="217" xfId="64" applyFont="1" applyFill="1" applyBorder="1" applyAlignment="1">
      <alignment horizontal="center"/>
      <protection/>
    </xf>
    <xf numFmtId="0" fontId="12" fillId="35" borderId="25" xfId="64" applyFont="1" applyFill="1" applyBorder="1" applyAlignment="1">
      <alignment horizontal="center"/>
      <protection/>
    </xf>
    <xf numFmtId="0" fontId="12" fillId="35" borderId="218" xfId="64" applyFont="1" applyFill="1" applyBorder="1" applyAlignment="1">
      <alignment horizontal="center"/>
      <protection/>
    </xf>
    <xf numFmtId="0" fontId="12" fillId="35" borderId="116" xfId="64" applyFont="1" applyFill="1" applyBorder="1" applyAlignment="1">
      <alignment horizontal="center"/>
      <protection/>
    </xf>
    <xf numFmtId="0" fontId="33" fillId="35" borderId="36" xfId="65" applyFont="1" applyFill="1" applyBorder="1" applyAlignment="1">
      <alignment horizontal="center" vertical="center"/>
      <protection/>
    </xf>
    <xf numFmtId="0" fontId="33" fillId="35" borderId="108" xfId="65" applyFont="1" applyFill="1" applyBorder="1" applyAlignment="1">
      <alignment horizontal="center" vertical="center"/>
      <protection/>
    </xf>
    <xf numFmtId="0" fontId="33" fillId="35" borderId="35" xfId="65" applyFont="1" applyFill="1" applyBorder="1" applyAlignment="1">
      <alignment horizontal="center" vertical="center"/>
      <protection/>
    </xf>
    <xf numFmtId="1" fontId="13" fillId="35" borderId="28" xfId="64" applyNumberFormat="1" applyFont="1" applyFill="1" applyBorder="1" applyAlignment="1">
      <alignment horizontal="center" vertical="center" wrapText="1"/>
      <protection/>
    </xf>
    <xf numFmtId="1" fontId="13" fillId="35" borderId="18" xfId="64" applyNumberFormat="1" applyFont="1" applyFill="1" applyBorder="1" applyAlignment="1">
      <alignment horizontal="center" vertical="center" wrapText="1"/>
      <protection/>
    </xf>
    <xf numFmtId="1" fontId="13" fillId="35" borderId="23" xfId="64" applyNumberFormat="1" applyFont="1" applyFill="1" applyBorder="1" applyAlignment="1">
      <alignment horizontal="center" vertical="center" wrapText="1"/>
      <protection/>
    </xf>
    <xf numFmtId="37" fontId="34" fillId="40" borderId="118" xfId="46" applyNumberFormat="1" applyFont="1" applyFill="1" applyBorder="1" applyAlignment="1" applyProtection="1">
      <alignment horizontal="center"/>
      <protection/>
    </xf>
    <xf numFmtId="37" fontId="34" fillId="40" borderId="217" xfId="46" applyNumberFormat="1" applyFont="1" applyFill="1" applyBorder="1" applyAlignment="1" applyProtection="1">
      <alignment horizontal="center"/>
      <protection/>
    </xf>
    <xf numFmtId="37" fontId="34" fillId="40" borderId="116" xfId="46" applyNumberFormat="1" applyFont="1" applyFill="1" applyBorder="1" applyAlignment="1" applyProtection="1">
      <alignment horizontal="center"/>
      <protection/>
    </xf>
    <xf numFmtId="0" fontId="13" fillId="35" borderId="118" xfId="64" applyFont="1" applyFill="1" applyBorder="1" applyAlignment="1">
      <alignment horizontal="center" vertical="center"/>
      <protection/>
    </xf>
    <xf numFmtId="0" fontId="13" fillId="35" borderId="217" xfId="64" applyFont="1" applyFill="1" applyBorder="1" applyAlignment="1">
      <alignment horizontal="center" vertical="center"/>
      <protection/>
    </xf>
    <xf numFmtId="0" fontId="13" fillId="35" borderId="25" xfId="64" applyFont="1" applyFill="1" applyBorder="1" applyAlignment="1">
      <alignment horizontal="center" vertical="center"/>
      <protection/>
    </xf>
    <xf numFmtId="0" fontId="13" fillId="35" borderId="218" xfId="64" applyFont="1" applyFill="1" applyBorder="1" applyAlignment="1">
      <alignment horizontal="center" vertical="center"/>
      <protection/>
    </xf>
    <xf numFmtId="0" fontId="13" fillId="35" borderId="116" xfId="64" applyFont="1" applyFill="1" applyBorder="1" applyAlignment="1">
      <alignment horizontal="center" vertical="center"/>
      <protection/>
    </xf>
    <xf numFmtId="49" fontId="13" fillId="35" borderId="246" xfId="58" applyNumberFormat="1" applyFont="1" applyFill="1" applyBorder="1" applyAlignment="1">
      <alignment horizontal="center" vertical="center" wrapText="1"/>
      <protection/>
    </xf>
    <xf numFmtId="49" fontId="13" fillId="35" borderId="247" xfId="58" applyNumberFormat="1" applyFont="1" applyFill="1" applyBorder="1" applyAlignment="1">
      <alignment horizontal="center" vertical="center" wrapText="1"/>
      <protection/>
    </xf>
    <xf numFmtId="49" fontId="13" fillId="35" borderId="248" xfId="58" applyNumberFormat="1" applyFont="1" applyFill="1" applyBorder="1" applyAlignment="1">
      <alignment horizontal="center" vertical="center" wrapText="1"/>
      <protection/>
    </xf>
    <xf numFmtId="49" fontId="16" fillId="35" borderId="249" xfId="58" applyNumberFormat="1" applyFont="1" applyFill="1" applyBorder="1" applyAlignment="1">
      <alignment horizontal="center" vertical="center" wrapText="1"/>
      <protection/>
    </xf>
    <xf numFmtId="0" fontId="29" fillId="0" borderId="250" xfId="58" applyFont="1" applyBorder="1" applyAlignment="1">
      <alignment horizontal="center" vertical="center" wrapText="1"/>
      <protection/>
    </xf>
    <xf numFmtId="0" fontId="33" fillId="35" borderId="36" xfId="58" applyFont="1" applyFill="1" applyBorder="1" applyAlignment="1">
      <alignment horizontal="center" vertical="center"/>
      <protection/>
    </xf>
    <xf numFmtId="0" fontId="33" fillId="35" borderId="108" xfId="58" applyFont="1" applyFill="1" applyBorder="1" applyAlignment="1">
      <alignment horizontal="center" vertical="center"/>
      <protection/>
    </xf>
    <xf numFmtId="0" fontId="33" fillId="35" borderId="35" xfId="58" applyFont="1" applyFill="1" applyBorder="1" applyAlignment="1">
      <alignment horizontal="center" vertical="center"/>
      <protection/>
    </xf>
    <xf numFmtId="1" fontId="12" fillId="35" borderId="69" xfId="58" applyNumberFormat="1" applyFont="1" applyFill="1" applyBorder="1" applyAlignment="1">
      <alignment horizontal="center" vertical="center" wrapText="1"/>
      <protection/>
    </xf>
    <xf numFmtId="1" fontId="12" fillId="35" borderId="85" xfId="58" applyNumberFormat="1" applyFont="1" applyFill="1" applyBorder="1" applyAlignment="1">
      <alignment horizontal="center" vertical="center" wrapText="1"/>
      <protection/>
    </xf>
    <xf numFmtId="0" fontId="6" fillId="35" borderId="251" xfId="58" applyFont="1" applyFill="1" applyBorder="1" applyAlignment="1">
      <alignment horizontal="center" vertical="center" wrapText="1"/>
      <protection/>
    </xf>
    <xf numFmtId="49" fontId="13" fillId="35" borderId="68" xfId="58" applyNumberFormat="1" applyFont="1" applyFill="1" applyBorder="1" applyAlignment="1">
      <alignment horizontal="center" vertical="center" wrapText="1"/>
      <protection/>
    </xf>
    <xf numFmtId="49" fontId="13" fillId="35" borderId="252" xfId="58" applyNumberFormat="1" applyFont="1" applyFill="1" applyBorder="1" applyAlignment="1">
      <alignment horizontal="center" vertical="center" wrapText="1"/>
      <protection/>
    </xf>
    <xf numFmtId="1" fontId="13" fillId="35" borderId="65" xfId="58" applyNumberFormat="1" applyFont="1" applyFill="1" applyBorder="1" applyAlignment="1">
      <alignment horizontal="center" vertical="center" wrapText="1"/>
      <protection/>
    </xf>
    <xf numFmtId="1" fontId="13" fillId="35" borderId="71" xfId="58" applyNumberFormat="1" applyFont="1" applyFill="1" applyBorder="1" applyAlignment="1">
      <alignment horizontal="center" vertical="center" wrapText="1"/>
      <protection/>
    </xf>
    <xf numFmtId="0" fontId="14" fillId="35" borderId="103" xfId="58" applyFont="1" applyFill="1" applyBorder="1" applyAlignment="1">
      <alignment horizontal="center" vertical="center" wrapText="1"/>
      <protection/>
    </xf>
    <xf numFmtId="0" fontId="16" fillId="35" borderId="18" xfId="58" applyFont="1" applyFill="1" applyBorder="1" applyAlignment="1">
      <alignment horizontal="center" vertical="center"/>
      <protection/>
    </xf>
    <xf numFmtId="0" fontId="16" fillId="35" borderId="0" xfId="58" applyFont="1" applyFill="1" applyBorder="1" applyAlignment="1">
      <alignment horizontal="center" vertical="center"/>
      <protection/>
    </xf>
    <xf numFmtId="0" fontId="16" fillId="35" borderId="17" xfId="58" applyFont="1" applyFill="1" applyBorder="1" applyAlignment="1">
      <alignment horizontal="center" vertical="center"/>
      <protection/>
    </xf>
    <xf numFmtId="1" fontId="12" fillId="35" borderId="89" xfId="58" applyNumberFormat="1" applyFont="1" applyFill="1" applyBorder="1" applyAlignment="1">
      <alignment horizontal="center" vertical="center" wrapText="1"/>
      <protection/>
    </xf>
    <xf numFmtId="1" fontId="12" fillId="35" borderId="102" xfId="58" applyNumberFormat="1" applyFont="1" applyFill="1" applyBorder="1" applyAlignment="1">
      <alignment horizontal="center" vertical="center" wrapText="1"/>
      <protection/>
    </xf>
    <xf numFmtId="0" fontId="6" fillId="35" borderId="55" xfId="58" applyFont="1" applyFill="1" applyBorder="1" applyAlignment="1">
      <alignment horizontal="center" vertical="center" wrapText="1"/>
      <protection/>
    </xf>
    <xf numFmtId="0" fontId="13" fillId="35" borderId="74" xfId="58" applyFont="1" applyFill="1" applyBorder="1" applyAlignment="1">
      <alignment horizontal="center"/>
      <protection/>
    </xf>
    <xf numFmtId="0" fontId="13" fillId="35" borderId="243" xfId="58" applyFont="1" applyFill="1" applyBorder="1" applyAlignment="1">
      <alignment horizontal="center"/>
      <protection/>
    </xf>
    <xf numFmtId="0" fontId="13" fillId="35" borderId="120" xfId="58" applyFont="1" applyFill="1" applyBorder="1" applyAlignment="1">
      <alignment horizontal="center"/>
      <protection/>
    </xf>
    <xf numFmtId="0" fontId="13" fillId="35" borderId="75" xfId="58" applyFont="1" applyFill="1" applyBorder="1" applyAlignment="1">
      <alignment horizontal="center"/>
      <protection/>
    </xf>
    <xf numFmtId="0" fontId="13" fillId="35" borderId="244" xfId="58" applyFont="1" applyFill="1" applyBorder="1" applyAlignment="1">
      <alignment horizontal="center"/>
      <protection/>
    </xf>
    <xf numFmtId="49" fontId="16" fillId="35" borderId="68" xfId="58" applyNumberFormat="1" applyFont="1" applyFill="1" applyBorder="1" applyAlignment="1">
      <alignment horizontal="center" vertical="center" wrapText="1"/>
      <protection/>
    </xf>
    <xf numFmtId="49" fontId="16" fillId="35" borderId="252" xfId="58" applyNumberFormat="1" applyFont="1" applyFill="1" applyBorder="1" applyAlignment="1">
      <alignment horizontal="center" vertical="center" wrapText="1"/>
      <protection/>
    </xf>
    <xf numFmtId="1" fontId="17" fillId="35" borderId="234" xfId="58" applyNumberFormat="1" applyFont="1" applyFill="1" applyBorder="1" applyAlignment="1">
      <alignment horizontal="center" vertical="center" wrapText="1"/>
      <protection/>
    </xf>
    <xf numFmtId="0" fontId="30" fillId="35" borderId="235" xfId="58" applyFont="1" applyFill="1" applyBorder="1" applyAlignment="1">
      <alignment vertical="center"/>
      <protection/>
    </xf>
    <xf numFmtId="0" fontId="30" fillId="35" borderId="236" xfId="58" applyFont="1" applyFill="1" applyBorder="1" applyAlignment="1">
      <alignment vertical="center"/>
      <protection/>
    </xf>
    <xf numFmtId="0" fontId="30" fillId="35" borderId="237" xfId="58" applyFont="1" applyFill="1" applyBorder="1" applyAlignment="1">
      <alignment vertical="center"/>
      <protection/>
    </xf>
    <xf numFmtId="49" fontId="16" fillId="35" borderId="253" xfId="58" applyNumberFormat="1" applyFont="1" applyFill="1" applyBorder="1" applyAlignment="1">
      <alignment horizontal="center" vertical="center" wrapText="1"/>
      <protection/>
    </xf>
    <xf numFmtId="1" fontId="16" fillId="35" borderId="234" xfId="58" applyNumberFormat="1" applyFont="1" applyFill="1" applyBorder="1" applyAlignment="1">
      <alignment horizontal="center" vertical="center" wrapText="1"/>
      <protection/>
    </xf>
    <xf numFmtId="0" fontId="28" fillId="35" borderId="235" xfId="58" applyFont="1" applyFill="1" applyBorder="1" applyAlignment="1">
      <alignment vertical="center"/>
      <protection/>
    </xf>
    <xf numFmtId="0" fontId="28" fillId="35" borderId="236" xfId="58" applyFont="1" applyFill="1" applyBorder="1" applyAlignment="1">
      <alignment vertical="center"/>
      <protection/>
    </xf>
    <xf numFmtId="0" fontId="28" fillId="35" borderId="237" xfId="58" applyFont="1" applyFill="1" applyBorder="1" applyAlignment="1">
      <alignment vertical="center"/>
      <protection/>
    </xf>
    <xf numFmtId="37" fontId="44" fillId="40" borderId="118" xfId="47" applyNumberFormat="1" applyFont="1" applyFill="1" applyBorder="1" applyAlignment="1">
      <alignment horizontal="center"/>
    </xf>
    <xf numFmtId="37" fontId="44" fillId="40" borderId="116" xfId="47" applyNumberFormat="1" applyFont="1" applyFill="1" applyBorder="1" applyAlignment="1">
      <alignment horizontal="center"/>
    </xf>
    <xf numFmtId="49" fontId="16" fillId="35" borderId="118" xfId="58" applyNumberFormat="1" applyFont="1" applyFill="1" applyBorder="1" applyAlignment="1">
      <alignment horizontal="center" vertical="center" wrapText="1"/>
      <protection/>
    </xf>
    <xf numFmtId="49" fontId="16" fillId="35" borderId="217" xfId="58" applyNumberFormat="1" applyFont="1" applyFill="1" applyBorder="1" applyAlignment="1">
      <alignment horizontal="center" vertical="center" wrapText="1"/>
      <protection/>
    </xf>
    <xf numFmtId="49" fontId="16" fillId="35" borderId="116" xfId="58" applyNumberFormat="1" applyFont="1" applyFill="1" applyBorder="1" applyAlignment="1">
      <alignment horizontal="center" vertical="center" wrapText="1"/>
      <protection/>
    </xf>
    <xf numFmtId="49" fontId="16" fillId="35" borderId="254" xfId="58" applyNumberFormat="1" applyFont="1" applyFill="1" applyBorder="1" applyAlignment="1">
      <alignment horizontal="center" vertical="center" wrapText="1"/>
      <protection/>
    </xf>
    <xf numFmtId="1" fontId="16" fillId="35" borderId="255" xfId="58" applyNumberFormat="1" applyFont="1" applyFill="1" applyBorder="1" applyAlignment="1">
      <alignment horizontal="center" vertical="center" wrapText="1"/>
      <protection/>
    </xf>
    <xf numFmtId="1" fontId="16" fillId="35" borderId="86" xfId="58" applyNumberFormat="1" applyFont="1" applyFill="1" applyBorder="1" applyAlignment="1">
      <alignment horizontal="center" vertical="center" wrapText="1"/>
      <protection/>
    </xf>
    <xf numFmtId="1" fontId="16" fillId="35" borderId="256" xfId="58" applyNumberFormat="1" applyFont="1" applyFill="1" applyBorder="1" applyAlignment="1">
      <alignment horizontal="center" vertical="center" wrapText="1"/>
      <protection/>
    </xf>
    <xf numFmtId="0" fontId="17" fillId="35" borderId="257" xfId="58" applyFont="1" applyFill="1" applyBorder="1" applyAlignment="1">
      <alignment horizontal="center"/>
      <protection/>
    </xf>
    <xf numFmtId="0" fontId="17" fillId="35" borderId="73" xfId="58" applyFont="1" applyFill="1" applyBorder="1" applyAlignment="1">
      <alignment horizontal="center"/>
      <protection/>
    </xf>
    <xf numFmtId="0" fontId="17" fillId="35" borderId="258" xfId="58" applyFont="1" applyFill="1" applyBorder="1" applyAlignment="1">
      <alignment horizontal="center"/>
      <protection/>
    </xf>
    <xf numFmtId="0" fontId="17" fillId="35" borderId="259" xfId="58" applyFont="1" applyFill="1" applyBorder="1" applyAlignment="1">
      <alignment horizontal="center"/>
      <protection/>
    </xf>
    <xf numFmtId="1" fontId="16" fillId="35" borderId="260" xfId="58" applyNumberFormat="1" applyFont="1" applyFill="1" applyBorder="1" applyAlignment="1">
      <alignment horizontal="center" vertical="center" wrapText="1"/>
      <protection/>
    </xf>
    <xf numFmtId="1" fontId="16" fillId="35" borderId="261" xfId="58" applyNumberFormat="1" applyFont="1" applyFill="1" applyBorder="1" applyAlignment="1">
      <alignment horizontal="center" vertical="center" wrapText="1"/>
      <protection/>
    </xf>
    <xf numFmtId="49" fontId="16" fillId="35" borderId="231" xfId="58" applyNumberFormat="1" applyFont="1" applyFill="1" applyBorder="1" applyAlignment="1">
      <alignment horizontal="center" vertical="center" wrapText="1"/>
      <protection/>
    </xf>
    <xf numFmtId="49" fontId="13" fillId="35" borderId="262" xfId="58" applyNumberFormat="1" applyFont="1" applyFill="1" applyBorder="1" applyAlignment="1">
      <alignment horizontal="center" vertical="center" wrapText="1"/>
      <protection/>
    </xf>
    <xf numFmtId="37" fontId="124" fillId="7" borderId="0" xfId="62" applyFont="1" applyFill="1" applyAlignment="1">
      <alignment horizontal="left" indent="2"/>
      <protection/>
    </xf>
    <xf numFmtId="3" fontId="26" fillId="36" borderId="47" xfId="58" applyNumberFormat="1" applyFont="1" applyFill="1" applyBorder="1" applyAlignment="1">
      <alignment vertical="center"/>
      <protection/>
    </xf>
    <xf numFmtId="10" fontId="26" fillId="36" borderId="51" xfId="58" applyNumberFormat="1" applyFont="1" applyFill="1" applyBorder="1" applyAlignment="1">
      <alignment vertical="center"/>
      <protection/>
    </xf>
    <xf numFmtId="3" fontId="26" fillId="36" borderId="50" xfId="58" applyNumberFormat="1" applyFont="1" applyFill="1" applyBorder="1" applyAlignment="1">
      <alignment vertical="center"/>
      <protection/>
    </xf>
    <xf numFmtId="10" fontId="26" fillId="36" borderId="51" xfId="58" applyNumberFormat="1" applyFont="1" applyFill="1" applyBorder="1" applyAlignment="1">
      <alignment horizontal="right" vertical="center"/>
      <protection/>
    </xf>
    <xf numFmtId="3" fontId="26" fillId="36" borderId="52" xfId="58" applyNumberFormat="1" applyFont="1" applyFill="1" applyBorder="1" applyAlignment="1">
      <alignment vertical="center"/>
      <protection/>
    </xf>
    <xf numFmtId="10" fontId="26" fillId="36" borderId="46" xfId="58" applyNumberFormat="1" applyFont="1" applyFill="1" applyBorder="1" applyAlignment="1">
      <alignment horizontal="right" vertical="center"/>
      <protection/>
    </xf>
    <xf numFmtId="0" fontId="3" fillId="0" borderId="263" xfId="58" applyFont="1" applyFill="1" applyBorder="1">
      <alignment/>
      <protection/>
    </xf>
    <xf numFmtId="3" fontId="3" fillId="0" borderId="264" xfId="58" applyNumberFormat="1" applyFont="1" applyFill="1" applyBorder="1">
      <alignment/>
      <protection/>
    </xf>
    <xf numFmtId="3" fontId="3" fillId="0" borderId="265" xfId="58" applyNumberFormat="1" applyFont="1" applyFill="1" applyBorder="1">
      <alignment/>
      <protection/>
    </xf>
    <xf numFmtId="3" fontId="3" fillId="0" borderId="266" xfId="58" applyNumberFormat="1" applyFont="1" applyFill="1" applyBorder="1">
      <alignment/>
      <protection/>
    </xf>
    <xf numFmtId="10" fontId="3" fillId="0" borderId="267" xfId="58" applyNumberFormat="1" applyFont="1" applyFill="1" applyBorder="1">
      <alignment/>
      <protection/>
    </xf>
    <xf numFmtId="10" fontId="3" fillId="0" borderId="267" xfId="58" applyNumberFormat="1" applyFont="1" applyFill="1" applyBorder="1" applyAlignment="1">
      <alignment horizontal="right"/>
      <protection/>
    </xf>
    <xf numFmtId="3" fontId="3" fillId="0" borderId="268" xfId="58" applyNumberFormat="1" applyFont="1" applyFill="1" applyBorder="1">
      <alignment/>
      <protection/>
    </xf>
    <xf numFmtId="10" fontId="3" fillId="0" borderId="269" xfId="58" applyNumberFormat="1" applyFont="1" applyFill="1" applyBorder="1" applyAlignment="1">
      <alignment horizontal="right"/>
      <protection/>
    </xf>
    <xf numFmtId="3" fontId="3" fillId="0" borderId="270" xfId="58" applyNumberFormat="1" applyFont="1" applyFill="1" applyBorder="1">
      <alignment/>
      <protection/>
    </xf>
    <xf numFmtId="3" fontId="3" fillId="0" borderId="271" xfId="58" applyNumberFormat="1" applyFont="1" applyFill="1" applyBorder="1">
      <alignment/>
      <protection/>
    </xf>
    <xf numFmtId="10" fontId="6" fillId="0" borderId="267" xfId="58" applyNumberFormat="1" applyFont="1" applyFill="1" applyBorder="1" applyAlignment="1">
      <alignment horizontal="right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_Cuadro 1.1 Comportamiento pasajeros y carga MARZO 2009" xfId="61"/>
    <cellStyle name="Normal_Cuadro 1.1 Comportamiento pasajeros y carga MARZO 2009 2" xfId="62"/>
    <cellStyle name="Normal_CUADRO 1.1 DEFINITIVO" xfId="63"/>
    <cellStyle name="Normal_CUADRO 1.2. PAX NACIONAL POR EMPRESA MAR 2009" xfId="64"/>
    <cellStyle name="Normal_CUADRO 1.6 PAX NACIONALES PRINCIPALES RUTAS MAR 200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dxfs count="96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3438525</xdr:colOff>
      <xdr:row>1</xdr:row>
      <xdr:rowOff>85725</xdr:rowOff>
    </xdr:from>
    <xdr:to>
      <xdr:col>2</xdr:col>
      <xdr:colOff>4257675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14300"/>
          <a:ext cx="819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504825</xdr:colOff>
      <xdr:row>1</xdr:row>
      <xdr:rowOff>104775</xdr:rowOff>
    </xdr:from>
    <xdr:to>
      <xdr:col>17</xdr:col>
      <xdr:colOff>438150</xdr:colOff>
      <xdr:row>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34825" y="276225"/>
          <a:ext cx="14573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1">
      <selection activeCell="E12" sqref="E12"/>
    </sheetView>
  </sheetViews>
  <sheetFormatPr defaultColWidth="11.421875" defaultRowHeight="15"/>
  <cols>
    <col min="1" max="1" width="1.8515625" style="224" customWidth="1"/>
    <col min="2" max="2" width="14.421875" style="224" customWidth="1"/>
    <col min="3" max="3" width="67.421875" style="224" customWidth="1"/>
    <col min="4" max="4" width="2.140625" style="224" customWidth="1"/>
    <col min="5" max="16384" width="11.421875" style="224" customWidth="1"/>
  </cols>
  <sheetData>
    <row r="1" ht="2.25" customHeight="1" thickBot="1">
      <c r="B1" s="223"/>
    </row>
    <row r="2" spans="2:3" ht="11.25" customHeight="1" thickTop="1">
      <c r="B2" s="225"/>
      <c r="C2" s="226"/>
    </row>
    <row r="3" spans="2:3" ht="21.75" customHeight="1">
      <c r="B3" s="227" t="s">
        <v>70</v>
      </c>
      <c r="C3" s="228"/>
    </row>
    <row r="4" spans="2:3" ht="18" customHeight="1">
      <c r="B4" s="229" t="s">
        <v>71</v>
      </c>
      <c r="C4" s="228"/>
    </row>
    <row r="5" spans="2:3" ht="18" customHeight="1">
      <c r="B5" s="230" t="s">
        <v>72</v>
      </c>
      <c r="C5" s="228"/>
    </row>
    <row r="6" spans="2:3" ht="9" customHeight="1">
      <c r="B6" s="231"/>
      <c r="C6" s="228"/>
    </row>
    <row r="7" spans="2:3" ht="3" customHeight="1">
      <c r="B7" s="232"/>
      <c r="C7" s="233"/>
    </row>
    <row r="8" spans="2:5" ht="24">
      <c r="B8" s="518" t="s">
        <v>140</v>
      </c>
      <c r="C8" s="519"/>
      <c r="E8" s="234"/>
    </row>
    <row r="9" spans="2:5" ht="23.25">
      <c r="B9" s="520" t="s">
        <v>37</v>
      </c>
      <c r="C9" s="521"/>
      <c r="E9" s="234"/>
    </row>
    <row r="10" spans="2:3" ht="15.75" customHeight="1">
      <c r="B10" s="522" t="s">
        <v>73</v>
      </c>
      <c r="C10" s="523"/>
    </row>
    <row r="11" spans="2:3" ht="4.5" customHeight="1" thickBot="1">
      <c r="B11" s="235"/>
      <c r="C11" s="236"/>
    </row>
    <row r="12" spans="2:3" ht="19.5" customHeight="1" thickBot="1" thickTop="1">
      <c r="B12" s="263" t="s">
        <v>74</v>
      </c>
      <c r="C12" s="264" t="s">
        <v>132</v>
      </c>
    </row>
    <row r="13" spans="2:3" ht="19.5" customHeight="1" thickTop="1">
      <c r="B13" s="237" t="s">
        <v>75</v>
      </c>
      <c r="C13" s="238" t="s">
        <v>76</v>
      </c>
    </row>
    <row r="14" spans="2:3" ht="19.5" customHeight="1">
      <c r="B14" s="239" t="s">
        <v>77</v>
      </c>
      <c r="C14" s="240" t="s">
        <v>78</v>
      </c>
    </row>
    <row r="15" spans="2:3" ht="19.5" customHeight="1">
      <c r="B15" s="241" t="s">
        <v>79</v>
      </c>
      <c r="C15" s="242" t="s">
        <v>80</v>
      </c>
    </row>
    <row r="16" spans="2:3" ht="19.5" customHeight="1">
      <c r="B16" s="239" t="s">
        <v>81</v>
      </c>
      <c r="C16" s="240" t="s">
        <v>82</v>
      </c>
    </row>
    <row r="17" spans="2:3" ht="19.5" customHeight="1">
      <c r="B17" s="241" t="s">
        <v>83</v>
      </c>
      <c r="C17" s="242" t="s">
        <v>84</v>
      </c>
    </row>
    <row r="18" spans="2:3" ht="19.5" customHeight="1">
      <c r="B18" s="239" t="s">
        <v>85</v>
      </c>
      <c r="C18" s="240" t="s">
        <v>86</v>
      </c>
    </row>
    <row r="19" spans="2:3" ht="19.5" customHeight="1">
      <c r="B19" s="241" t="s">
        <v>87</v>
      </c>
      <c r="C19" s="242" t="s">
        <v>88</v>
      </c>
    </row>
    <row r="20" spans="2:3" ht="19.5" customHeight="1">
      <c r="B20" s="239" t="s">
        <v>89</v>
      </c>
      <c r="C20" s="240" t="s">
        <v>90</v>
      </c>
    </row>
    <row r="21" spans="2:3" ht="19.5" customHeight="1">
      <c r="B21" s="241" t="s">
        <v>91</v>
      </c>
      <c r="C21" s="242" t="s">
        <v>92</v>
      </c>
    </row>
    <row r="22" spans="2:3" ht="19.5" customHeight="1">
      <c r="B22" s="239" t="s">
        <v>93</v>
      </c>
      <c r="C22" s="240" t="s">
        <v>94</v>
      </c>
    </row>
    <row r="23" spans="2:3" ht="20.25" customHeight="1">
      <c r="B23" s="241" t="s">
        <v>95</v>
      </c>
      <c r="C23" s="242" t="s">
        <v>96</v>
      </c>
    </row>
    <row r="24" spans="2:3" ht="20.25" customHeight="1">
      <c r="B24" s="239" t="s">
        <v>97</v>
      </c>
      <c r="C24" s="240" t="s">
        <v>98</v>
      </c>
    </row>
    <row r="25" spans="2:3" ht="20.25" customHeight="1">
      <c r="B25" s="241" t="s">
        <v>99</v>
      </c>
      <c r="C25" s="243" t="s">
        <v>100</v>
      </c>
    </row>
    <row r="26" spans="2:3" ht="20.25" customHeight="1">
      <c r="B26" s="239" t="s">
        <v>101</v>
      </c>
      <c r="C26" s="265" t="s">
        <v>102</v>
      </c>
    </row>
    <row r="27" spans="2:4" ht="20.25" customHeight="1">
      <c r="B27" s="241" t="s">
        <v>112</v>
      </c>
      <c r="C27" s="242" t="s">
        <v>124</v>
      </c>
      <c r="D27" s="273"/>
    </row>
    <row r="28" spans="2:4" ht="20.25" customHeight="1">
      <c r="B28" s="341" t="s">
        <v>113</v>
      </c>
      <c r="C28" s="255" t="s">
        <v>125</v>
      </c>
      <c r="D28" s="273"/>
    </row>
    <row r="29" spans="2:4" ht="20.25" customHeight="1">
      <c r="B29" s="241" t="s">
        <v>114</v>
      </c>
      <c r="C29" s="243" t="s">
        <v>126</v>
      </c>
      <c r="D29" s="273"/>
    </row>
    <row r="30" spans="2:4" ht="20.25" customHeight="1" thickBot="1">
      <c r="B30" s="342" t="s">
        <v>115</v>
      </c>
      <c r="C30" s="256" t="s">
        <v>127</v>
      </c>
      <c r="D30" s="273"/>
    </row>
    <row r="31" s="351" customFormat="1" ht="15" customHeight="1" thickTop="1"/>
    <row r="32" s="351" customFormat="1" ht="13.5">
      <c r="B32" s="352"/>
    </row>
    <row r="33" s="351" customFormat="1" ht="12.75"/>
    <row r="34" s="351" customFormat="1" ht="12.75"/>
    <row r="35" spans="1:3" ht="13.5">
      <c r="A35" s="266"/>
      <c r="B35" s="267" t="s">
        <v>133</v>
      </c>
      <c r="C35" s="266"/>
    </row>
    <row r="36" spans="1:3" ht="12.75">
      <c r="A36" s="266"/>
      <c r="B36" s="266" t="s">
        <v>134</v>
      </c>
      <c r="C36" s="266"/>
    </row>
    <row r="37" spans="1:3" ht="12.75">
      <c r="A37" s="266"/>
      <c r="B37" s="266"/>
      <c r="C37" s="266"/>
    </row>
    <row r="38" spans="1:3" ht="13.5">
      <c r="A38" s="266"/>
      <c r="B38" s="267" t="s">
        <v>135</v>
      </c>
      <c r="C38" s="266"/>
    </row>
    <row r="39" spans="1:3" ht="12.75">
      <c r="A39" s="266"/>
      <c r="B39" s="266" t="s">
        <v>136</v>
      </c>
      <c r="C39" s="266"/>
    </row>
    <row r="40" spans="1:3" ht="12.75">
      <c r="A40" s="266"/>
      <c r="B40" s="266"/>
      <c r="C40" s="266"/>
    </row>
    <row r="41" spans="1:3" ht="15">
      <c r="A41" s="266"/>
      <c r="B41" s="268" t="s">
        <v>103</v>
      </c>
      <c r="C41" s="266"/>
    </row>
    <row r="42" spans="1:3" ht="13.5">
      <c r="A42" s="266"/>
      <c r="B42" s="267" t="s">
        <v>137</v>
      </c>
      <c r="C42" s="266"/>
    </row>
    <row r="43" spans="1:3" ht="13.5">
      <c r="A43" s="266"/>
      <c r="B43" s="269" t="s">
        <v>104</v>
      </c>
      <c r="C43" s="266"/>
    </row>
    <row r="44" spans="1:3" ht="12.75">
      <c r="A44" s="266"/>
      <c r="B44" s="270" t="s">
        <v>105</v>
      </c>
      <c r="C44" s="266"/>
    </row>
    <row r="45" spans="1:3" ht="12.75">
      <c r="A45" s="266"/>
      <c r="B45" s="266"/>
      <c r="C45" s="266"/>
    </row>
    <row r="46" spans="1:3" ht="12.75">
      <c r="A46" s="266"/>
      <c r="B46" s="266"/>
      <c r="C46" s="266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54"/>
  <sheetViews>
    <sheetView showGridLines="0" zoomScale="88" zoomScaleNormal="88" zoomScalePageLayoutView="0" workbookViewId="0" topLeftCell="A1">
      <selection activeCell="N9" sqref="N9:O51"/>
    </sheetView>
  </sheetViews>
  <sheetFormatPr defaultColWidth="9.140625" defaultRowHeight="15"/>
  <cols>
    <col min="1" max="1" width="15.8515625" style="132" customWidth="1"/>
    <col min="2" max="2" width="9.8515625" style="132" customWidth="1"/>
    <col min="3" max="3" width="12.00390625" style="132" customWidth="1"/>
    <col min="4" max="4" width="9.140625" style="132" bestFit="1" customWidth="1"/>
    <col min="5" max="5" width="9.7109375" style="132" bestFit="1" customWidth="1"/>
    <col min="6" max="6" width="9.7109375" style="132" customWidth="1"/>
    <col min="7" max="7" width="11.7109375" style="132" customWidth="1"/>
    <col min="8" max="8" width="9.140625" style="132" bestFit="1" customWidth="1"/>
    <col min="9" max="9" width="9.00390625" style="132" customWidth="1"/>
    <col min="10" max="10" width="10.421875" style="132" customWidth="1"/>
    <col min="11" max="11" width="12.00390625" style="132" customWidth="1"/>
    <col min="12" max="12" width="9.421875" style="132" bestFit="1" customWidth="1"/>
    <col min="13" max="13" width="9.7109375" style="132" bestFit="1" customWidth="1"/>
    <col min="14" max="14" width="9.7109375" style="132" customWidth="1"/>
    <col min="15" max="15" width="11.57421875" style="132" customWidth="1"/>
    <col min="16" max="16" width="9.421875" style="132" bestFit="1" customWidth="1"/>
    <col min="17" max="17" width="10.28125" style="132" customWidth="1"/>
    <col min="18" max="16384" width="9.140625" style="132" customWidth="1"/>
  </cols>
  <sheetData>
    <row r="1" spans="14:17" ht="19.5" thickBot="1">
      <c r="N1" s="641" t="s">
        <v>27</v>
      </c>
      <c r="O1" s="642"/>
      <c r="P1" s="642"/>
      <c r="Q1" s="643"/>
    </row>
    <row r="2" ht="3.75" customHeight="1" thickBot="1"/>
    <row r="3" spans="1:17" ht="24" customHeight="1" thickTop="1">
      <c r="A3" s="635" t="s">
        <v>50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7"/>
    </row>
    <row r="4" spans="1:17" ht="23.25" customHeight="1" thickBot="1">
      <c r="A4" s="627" t="s">
        <v>37</v>
      </c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  <c r="Q4" s="629"/>
    </row>
    <row r="5" spans="1:17" s="136" customFormat="1" ht="20.25" customHeight="1" thickBot="1">
      <c r="A5" s="638" t="s">
        <v>138</v>
      </c>
      <c r="B5" s="644" t="s">
        <v>35</v>
      </c>
      <c r="C5" s="645"/>
      <c r="D5" s="645"/>
      <c r="E5" s="645"/>
      <c r="F5" s="646"/>
      <c r="G5" s="646"/>
      <c r="H5" s="646"/>
      <c r="I5" s="647"/>
      <c r="J5" s="645" t="s">
        <v>34</v>
      </c>
      <c r="K5" s="645"/>
      <c r="L5" s="645"/>
      <c r="M5" s="645"/>
      <c r="N5" s="645"/>
      <c r="O5" s="645"/>
      <c r="P5" s="645"/>
      <c r="Q5" s="648"/>
    </row>
    <row r="6" spans="1:17" s="344" customFormat="1" ht="28.5" customHeight="1" thickBot="1">
      <c r="A6" s="639"/>
      <c r="B6" s="570" t="s">
        <v>145</v>
      </c>
      <c r="C6" s="571"/>
      <c r="D6" s="572"/>
      <c r="E6" s="578" t="s">
        <v>33</v>
      </c>
      <c r="F6" s="570" t="s">
        <v>146</v>
      </c>
      <c r="G6" s="571"/>
      <c r="H6" s="572"/>
      <c r="I6" s="580" t="s">
        <v>32</v>
      </c>
      <c r="J6" s="570" t="s">
        <v>147</v>
      </c>
      <c r="K6" s="571"/>
      <c r="L6" s="572"/>
      <c r="M6" s="578" t="s">
        <v>33</v>
      </c>
      <c r="N6" s="570" t="s">
        <v>148</v>
      </c>
      <c r="O6" s="571"/>
      <c r="P6" s="572"/>
      <c r="Q6" s="578" t="s">
        <v>32</v>
      </c>
    </row>
    <row r="7" spans="1:17" s="135" customFormat="1" ht="22.5" customHeight="1" thickBot="1">
      <c r="A7" s="640"/>
      <c r="B7" s="103" t="s">
        <v>21</v>
      </c>
      <c r="C7" s="100" t="s">
        <v>20</v>
      </c>
      <c r="D7" s="100" t="s">
        <v>16</v>
      </c>
      <c r="E7" s="579"/>
      <c r="F7" s="103" t="s">
        <v>21</v>
      </c>
      <c r="G7" s="101" t="s">
        <v>20</v>
      </c>
      <c r="H7" s="100" t="s">
        <v>16</v>
      </c>
      <c r="I7" s="581"/>
      <c r="J7" s="103" t="s">
        <v>21</v>
      </c>
      <c r="K7" s="100" t="s">
        <v>20</v>
      </c>
      <c r="L7" s="101" t="s">
        <v>16</v>
      </c>
      <c r="M7" s="579"/>
      <c r="N7" s="102" t="s">
        <v>21</v>
      </c>
      <c r="O7" s="101" t="s">
        <v>20</v>
      </c>
      <c r="P7" s="100" t="s">
        <v>16</v>
      </c>
      <c r="Q7" s="579"/>
    </row>
    <row r="8" spans="1:17" s="137" customFormat="1" ht="18" customHeight="1" thickBot="1">
      <c r="A8" s="511" t="s">
        <v>47</v>
      </c>
      <c r="B8" s="512">
        <f>SUM(B9:B52)</f>
        <v>12638.630000000001</v>
      </c>
      <c r="C8" s="513">
        <f>SUM(C9:C52)</f>
        <v>885.7980000000009</v>
      </c>
      <c r="D8" s="513">
        <f aca="true" t="shared" si="0" ref="D8:D13">C8+B8</f>
        <v>13524.428000000002</v>
      </c>
      <c r="E8" s="514">
        <f aca="true" t="shared" si="1" ref="E8:E13">D8/$D$8</f>
        <v>1</v>
      </c>
      <c r="F8" s="513">
        <f>SUM(F9:F52)</f>
        <v>13080.333999999999</v>
      </c>
      <c r="G8" s="513">
        <f>SUM(G9:G52)</f>
        <v>1159.193999999999</v>
      </c>
      <c r="H8" s="513">
        <f aca="true" t="shared" si="2" ref="H8:H13">G8+F8</f>
        <v>14239.527999999998</v>
      </c>
      <c r="I8" s="515">
        <f aca="true" t="shared" si="3" ref="I8:I13">(D8/H8-1)</f>
        <v>-0.05021936120354531</v>
      </c>
      <c r="J8" s="516">
        <f>SUM(J9:J52)</f>
        <v>62499.11099999999</v>
      </c>
      <c r="K8" s="513">
        <f>SUM(K9:K52)</f>
        <v>7972.586000000046</v>
      </c>
      <c r="L8" s="513">
        <f aca="true" t="shared" si="4" ref="L8:L13">K8+J8</f>
        <v>70471.69700000003</v>
      </c>
      <c r="M8" s="514">
        <f aca="true" t="shared" si="5" ref="M8:M13">(L8/$L$8)</f>
        <v>1</v>
      </c>
      <c r="N8" s="513">
        <f>SUM(N9:N52)</f>
        <v>62276.052999999985</v>
      </c>
      <c r="O8" s="513">
        <f>SUM(O9:O52)</f>
        <v>5095.080599999999</v>
      </c>
      <c r="P8" s="513">
        <f aca="true" t="shared" si="6" ref="P8:P13">O8+N8</f>
        <v>67371.13359999999</v>
      </c>
      <c r="Q8" s="517">
        <f aca="true" t="shared" si="7" ref="Q8:Q13">(L8/P8-1)</f>
        <v>0.04602213491625218</v>
      </c>
    </row>
    <row r="9" spans="1:17" s="133" customFormat="1" ht="18" customHeight="1" thickTop="1">
      <c r="A9" s="490" t="s">
        <v>222</v>
      </c>
      <c r="B9" s="491">
        <v>1720.311</v>
      </c>
      <c r="C9" s="492">
        <v>0</v>
      </c>
      <c r="D9" s="492">
        <f t="shared" si="0"/>
        <v>1720.311</v>
      </c>
      <c r="E9" s="493">
        <f t="shared" si="1"/>
        <v>0.12720027789715024</v>
      </c>
      <c r="F9" s="494">
        <v>1849.3150000000003</v>
      </c>
      <c r="G9" s="492">
        <v>0.02</v>
      </c>
      <c r="H9" s="492">
        <f t="shared" si="2"/>
        <v>1849.3350000000003</v>
      </c>
      <c r="I9" s="495">
        <f t="shared" si="3"/>
        <v>-0.0697677813916896</v>
      </c>
      <c r="J9" s="494">
        <v>8986.616999999998</v>
      </c>
      <c r="K9" s="492">
        <v>29.070999999999998</v>
      </c>
      <c r="L9" s="492">
        <f t="shared" si="4"/>
        <v>9015.687999999998</v>
      </c>
      <c r="M9" s="495">
        <f t="shared" si="5"/>
        <v>0.12793345958449098</v>
      </c>
      <c r="N9" s="494">
        <v>8445.911000000004</v>
      </c>
      <c r="O9" s="492">
        <v>39.39000000000001</v>
      </c>
      <c r="P9" s="492">
        <f t="shared" si="6"/>
        <v>8485.301000000003</v>
      </c>
      <c r="Q9" s="496">
        <f t="shared" si="7"/>
        <v>0.06250656281963307</v>
      </c>
    </row>
    <row r="10" spans="1:17" s="133" customFormat="1" ht="18" customHeight="1">
      <c r="A10" s="497" t="s">
        <v>219</v>
      </c>
      <c r="B10" s="498">
        <v>1671.61</v>
      </c>
      <c r="C10" s="499">
        <v>24.796</v>
      </c>
      <c r="D10" s="499">
        <f t="shared" si="0"/>
        <v>1696.406</v>
      </c>
      <c r="E10" s="500">
        <f t="shared" si="1"/>
        <v>0.12543273549165995</v>
      </c>
      <c r="F10" s="501">
        <v>2158.089</v>
      </c>
      <c r="G10" s="499">
        <v>27.829</v>
      </c>
      <c r="H10" s="499">
        <f t="shared" si="2"/>
        <v>2185.918</v>
      </c>
      <c r="I10" s="502">
        <f t="shared" si="3"/>
        <v>-0.2239388668742378</v>
      </c>
      <c r="J10" s="501">
        <v>7998.390999999998</v>
      </c>
      <c r="K10" s="499">
        <v>473.3050000000001</v>
      </c>
      <c r="L10" s="499">
        <f t="shared" si="4"/>
        <v>8471.695999999998</v>
      </c>
      <c r="M10" s="502">
        <f t="shared" si="5"/>
        <v>0.12021416200606032</v>
      </c>
      <c r="N10" s="501">
        <v>10450.737000000001</v>
      </c>
      <c r="O10" s="499">
        <v>387.724</v>
      </c>
      <c r="P10" s="499">
        <f t="shared" si="6"/>
        <v>10838.461000000001</v>
      </c>
      <c r="Q10" s="503">
        <f t="shared" si="7"/>
        <v>-0.2183672571225751</v>
      </c>
    </row>
    <row r="11" spans="1:17" s="133" customFormat="1" ht="18" customHeight="1">
      <c r="A11" s="497" t="s">
        <v>220</v>
      </c>
      <c r="B11" s="498">
        <v>1672.075</v>
      </c>
      <c r="C11" s="499">
        <v>0.225</v>
      </c>
      <c r="D11" s="499">
        <f t="shared" si="0"/>
        <v>1672.3</v>
      </c>
      <c r="E11" s="500">
        <f t="shared" si="1"/>
        <v>0.12365033108978803</v>
      </c>
      <c r="F11" s="501">
        <v>1718.23</v>
      </c>
      <c r="G11" s="499">
        <v>3.184</v>
      </c>
      <c r="H11" s="499">
        <f t="shared" si="2"/>
        <v>1721.414</v>
      </c>
      <c r="I11" s="502">
        <f t="shared" si="3"/>
        <v>-0.02853119586572439</v>
      </c>
      <c r="J11" s="501">
        <v>8112.769</v>
      </c>
      <c r="K11" s="499">
        <v>43.513000000000005</v>
      </c>
      <c r="L11" s="499">
        <f t="shared" si="4"/>
        <v>8156.282</v>
      </c>
      <c r="M11" s="502">
        <f t="shared" si="5"/>
        <v>0.11573840771849153</v>
      </c>
      <c r="N11" s="501">
        <v>7759.244</v>
      </c>
      <c r="O11" s="499">
        <v>36.687</v>
      </c>
      <c r="P11" s="499">
        <f t="shared" si="6"/>
        <v>7795.931</v>
      </c>
      <c r="Q11" s="503">
        <f t="shared" si="7"/>
        <v>0.04622295913085939</v>
      </c>
    </row>
    <row r="12" spans="1:17" s="133" customFormat="1" ht="18" customHeight="1">
      <c r="A12" s="497" t="s">
        <v>245</v>
      </c>
      <c r="B12" s="498">
        <v>1195.4189999999999</v>
      </c>
      <c r="C12" s="499">
        <v>16.633</v>
      </c>
      <c r="D12" s="499">
        <f t="shared" si="0"/>
        <v>1212.052</v>
      </c>
      <c r="E12" s="500">
        <f t="shared" si="1"/>
        <v>0.08961946486757146</v>
      </c>
      <c r="F12" s="501">
        <v>1168.511</v>
      </c>
      <c r="G12" s="499">
        <v>9.424999999999999</v>
      </c>
      <c r="H12" s="499">
        <f t="shared" si="2"/>
        <v>1177.936</v>
      </c>
      <c r="I12" s="502">
        <f t="shared" si="3"/>
        <v>0.028962524279757096</v>
      </c>
      <c r="J12" s="501">
        <v>5859.71</v>
      </c>
      <c r="K12" s="499">
        <v>1431.6750000000002</v>
      </c>
      <c r="L12" s="499">
        <f t="shared" si="4"/>
        <v>7291.385</v>
      </c>
      <c r="M12" s="502">
        <f t="shared" si="5"/>
        <v>0.10346543804670968</v>
      </c>
      <c r="N12" s="501">
        <v>6189.292</v>
      </c>
      <c r="O12" s="499">
        <v>88.179</v>
      </c>
      <c r="P12" s="499">
        <f t="shared" si="6"/>
        <v>6277.4710000000005</v>
      </c>
      <c r="Q12" s="503">
        <f t="shared" si="7"/>
        <v>0.16151631763810603</v>
      </c>
    </row>
    <row r="13" spans="1:17" s="133" customFormat="1" ht="18" customHeight="1">
      <c r="A13" s="497" t="s">
        <v>226</v>
      </c>
      <c r="B13" s="498">
        <v>863.5540000000001</v>
      </c>
      <c r="C13" s="499">
        <v>125.97800000000001</v>
      </c>
      <c r="D13" s="499">
        <f t="shared" si="0"/>
        <v>989.5320000000002</v>
      </c>
      <c r="E13" s="500">
        <f t="shared" si="1"/>
        <v>0.07316627364942901</v>
      </c>
      <c r="F13" s="501">
        <v>829.456</v>
      </c>
      <c r="G13" s="499">
        <v>216.641</v>
      </c>
      <c r="H13" s="499">
        <f t="shared" si="2"/>
        <v>1046.097</v>
      </c>
      <c r="I13" s="502">
        <f t="shared" si="3"/>
        <v>-0.05407242349418828</v>
      </c>
      <c r="J13" s="501">
        <v>4138.236</v>
      </c>
      <c r="K13" s="499">
        <v>872.7250000000001</v>
      </c>
      <c r="L13" s="499">
        <f t="shared" si="4"/>
        <v>5010.961</v>
      </c>
      <c r="M13" s="502">
        <f t="shared" si="5"/>
        <v>0.0711060072811926</v>
      </c>
      <c r="N13" s="501">
        <v>4280.271999999999</v>
      </c>
      <c r="O13" s="499">
        <v>663.8120000000001</v>
      </c>
      <c r="P13" s="499">
        <f t="shared" si="6"/>
        <v>4944.083999999999</v>
      </c>
      <c r="Q13" s="503">
        <f t="shared" si="7"/>
        <v>0.01352667147241049</v>
      </c>
    </row>
    <row r="14" spans="1:17" s="133" customFormat="1" ht="18" customHeight="1">
      <c r="A14" s="497" t="s">
        <v>221</v>
      </c>
      <c r="B14" s="498">
        <v>748.224</v>
      </c>
      <c r="C14" s="499">
        <v>0</v>
      </c>
      <c r="D14" s="499">
        <f>C14+B14</f>
        <v>748.224</v>
      </c>
      <c r="E14" s="500">
        <f>D14/$D$8</f>
        <v>0.05532389244114427</v>
      </c>
      <c r="F14" s="501">
        <v>620.0419999999999</v>
      </c>
      <c r="G14" s="499">
        <v>2.201</v>
      </c>
      <c r="H14" s="499">
        <f>G14+F14</f>
        <v>622.2429999999999</v>
      </c>
      <c r="I14" s="502">
        <f>(D14/H14-1)</f>
        <v>0.20246270347758055</v>
      </c>
      <c r="J14" s="501">
        <v>3083.987000000001</v>
      </c>
      <c r="K14" s="499">
        <v>5.729999999999999</v>
      </c>
      <c r="L14" s="499">
        <f>K14+J14</f>
        <v>3089.717000000001</v>
      </c>
      <c r="M14" s="502">
        <f>(L14/$L$8)</f>
        <v>0.04384337445428623</v>
      </c>
      <c r="N14" s="501">
        <v>3367.206</v>
      </c>
      <c r="O14" s="499">
        <v>12.967999999999996</v>
      </c>
      <c r="P14" s="499">
        <f>O14+N14</f>
        <v>3380.174</v>
      </c>
      <c r="Q14" s="503">
        <f>(L14/P14-1)</f>
        <v>-0.0859296000738421</v>
      </c>
    </row>
    <row r="15" spans="1:17" s="133" customFormat="1" ht="18" customHeight="1">
      <c r="A15" s="497" t="s">
        <v>227</v>
      </c>
      <c r="B15" s="498">
        <v>433.497</v>
      </c>
      <c r="C15" s="499">
        <v>0</v>
      </c>
      <c r="D15" s="499">
        <f>C15+B15</f>
        <v>433.497</v>
      </c>
      <c r="E15" s="500">
        <f>D15/$D$8</f>
        <v>0.03205288977840689</v>
      </c>
      <c r="F15" s="501">
        <v>416.991</v>
      </c>
      <c r="G15" s="499"/>
      <c r="H15" s="499">
        <f>G15+F15</f>
        <v>416.991</v>
      </c>
      <c r="I15" s="502">
        <f>(D15/H15-1)</f>
        <v>0.03958358813499574</v>
      </c>
      <c r="J15" s="501">
        <v>2007.1089999999997</v>
      </c>
      <c r="K15" s="499">
        <v>8.432</v>
      </c>
      <c r="L15" s="499">
        <f>K15+J15</f>
        <v>2015.5409999999997</v>
      </c>
      <c r="M15" s="502">
        <f>(L15/$L$8)</f>
        <v>0.028600716114442353</v>
      </c>
      <c r="N15" s="501">
        <v>1914.6630000000002</v>
      </c>
      <c r="O15" s="499">
        <v>12.439</v>
      </c>
      <c r="P15" s="499">
        <f>O15+N15</f>
        <v>1927.1020000000003</v>
      </c>
      <c r="Q15" s="503">
        <f>(L15/P15-1)</f>
        <v>0.045892225735845615</v>
      </c>
    </row>
    <row r="16" spans="1:17" s="133" customFormat="1" ht="18" customHeight="1">
      <c r="A16" s="497" t="s">
        <v>223</v>
      </c>
      <c r="B16" s="498">
        <v>395.342</v>
      </c>
      <c r="C16" s="499">
        <v>0</v>
      </c>
      <c r="D16" s="499">
        <f>C16+B16</f>
        <v>395.342</v>
      </c>
      <c r="E16" s="500">
        <f>D16/$D$8</f>
        <v>0.029231698375709488</v>
      </c>
      <c r="F16" s="501">
        <v>361.868</v>
      </c>
      <c r="G16" s="499">
        <v>1.249</v>
      </c>
      <c r="H16" s="499">
        <f>G16+F16</f>
        <v>363.117</v>
      </c>
      <c r="I16" s="502">
        <f>(D16/H16-1)</f>
        <v>0.08874550076146237</v>
      </c>
      <c r="J16" s="501">
        <v>2016.6589999999999</v>
      </c>
      <c r="K16" s="499">
        <v>14.119999999999997</v>
      </c>
      <c r="L16" s="499">
        <f>K16+J16</f>
        <v>2030.7789999999998</v>
      </c>
      <c r="M16" s="502">
        <f>(L16/$L$8)</f>
        <v>0.02881694476578305</v>
      </c>
      <c r="N16" s="501">
        <v>1641.618</v>
      </c>
      <c r="O16" s="499">
        <v>22.156000000000006</v>
      </c>
      <c r="P16" s="499">
        <f>O16+N16</f>
        <v>1663.774</v>
      </c>
      <c r="Q16" s="503">
        <f>(L16/P16-1)</f>
        <v>0.22058584879917587</v>
      </c>
    </row>
    <row r="17" spans="1:17" s="133" customFormat="1" ht="18" customHeight="1">
      <c r="A17" s="497" t="s">
        <v>225</v>
      </c>
      <c r="B17" s="498">
        <v>346.113</v>
      </c>
      <c r="C17" s="499">
        <v>0.138</v>
      </c>
      <c r="D17" s="499">
        <f>C17+B17</f>
        <v>346.251</v>
      </c>
      <c r="E17" s="500">
        <f>D17/$D$8</f>
        <v>0.025601896065401062</v>
      </c>
      <c r="F17" s="501">
        <v>354.18600000000004</v>
      </c>
      <c r="G17" s="499">
        <v>0.772</v>
      </c>
      <c r="H17" s="499">
        <f>G17+F17</f>
        <v>354.958</v>
      </c>
      <c r="I17" s="502">
        <f>(D17/H17-1)</f>
        <v>-0.024529662664315333</v>
      </c>
      <c r="J17" s="501">
        <v>1725.4429999999993</v>
      </c>
      <c r="K17" s="499">
        <v>4.099</v>
      </c>
      <c r="L17" s="499">
        <f>K17+J17</f>
        <v>1729.5419999999992</v>
      </c>
      <c r="M17" s="502">
        <f>(L17/$L$8)</f>
        <v>0.024542363439892734</v>
      </c>
      <c r="N17" s="501">
        <v>1471.383</v>
      </c>
      <c r="O17" s="499">
        <v>3.742</v>
      </c>
      <c r="P17" s="499">
        <f>O17+N17</f>
        <v>1475.125</v>
      </c>
      <c r="Q17" s="503">
        <f>(L17/P17-1)</f>
        <v>0.17247148546733282</v>
      </c>
    </row>
    <row r="18" spans="1:17" s="133" customFormat="1" ht="18" customHeight="1">
      <c r="A18" s="497" t="s">
        <v>229</v>
      </c>
      <c r="B18" s="498">
        <v>285.169</v>
      </c>
      <c r="C18" s="499">
        <v>0</v>
      </c>
      <c r="D18" s="499">
        <f>C18+B18</f>
        <v>285.169</v>
      </c>
      <c r="E18" s="500">
        <f>D18/$D$8</f>
        <v>0.021085475851548026</v>
      </c>
      <c r="F18" s="501">
        <v>341.342</v>
      </c>
      <c r="G18" s="499"/>
      <c r="H18" s="499">
        <f>G18+F18</f>
        <v>341.342</v>
      </c>
      <c r="I18" s="502">
        <f>(D18/H18-1)</f>
        <v>-0.1645651575252972</v>
      </c>
      <c r="J18" s="501">
        <v>1736.9559999999997</v>
      </c>
      <c r="K18" s="499">
        <v>0.01</v>
      </c>
      <c r="L18" s="499">
        <f>K18+J18</f>
        <v>1736.9659999999997</v>
      </c>
      <c r="M18" s="502">
        <f>(L18/$L$8)</f>
        <v>0.024647710697246285</v>
      </c>
      <c r="N18" s="501">
        <v>1343.3740000000003</v>
      </c>
      <c r="O18" s="499">
        <v>18.777</v>
      </c>
      <c r="P18" s="499">
        <f>O18+N18</f>
        <v>1362.1510000000003</v>
      </c>
      <c r="Q18" s="503">
        <f>(L18/P18-1)</f>
        <v>0.2751640603721608</v>
      </c>
    </row>
    <row r="19" spans="1:17" s="133" customFormat="1" ht="18" customHeight="1">
      <c r="A19" s="497" t="s">
        <v>231</v>
      </c>
      <c r="B19" s="498">
        <v>273.288</v>
      </c>
      <c r="C19" s="499">
        <v>0</v>
      </c>
      <c r="D19" s="499">
        <f aca="true" t="shared" si="8" ref="D18:D33">C19+B19</f>
        <v>273.288</v>
      </c>
      <c r="E19" s="500">
        <f aca="true" t="shared" si="9" ref="E18:E33">D19/$D$8</f>
        <v>0.020206991378859052</v>
      </c>
      <c r="F19" s="501">
        <v>180.2</v>
      </c>
      <c r="G19" s="499">
        <v>2.682</v>
      </c>
      <c r="H19" s="499">
        <f aca="true" t="shared" si="10" ref="H18:H33">G19+F19</f>
        <v>182.88199999999998</v>
      </c>
      <c r="I19" s="502">
        <f aca="true" t="shared" si="11" ref="I18:I33">(D19/H19-1)</f>
        <v>0.49434061307291066</v>
      </c>
      <c r="J19" s="501">
        <v>1417.7069999999999</v>
      </c>
      <c r="K19" s="499">
        <v>0.175</v>
      </c>
      <c r="L19" s="499">
        <f aca="true" t="shared" si="12" ref="L18:L33">K19+J19</f>
        <v>1417.8819999999998</v>
      </c>
      <c r="M19" s="502">
        <f aca="true" t="shared" si="13" ref="M18:M33">(L19/$L$8)</f>
        <v>0.020119878764945864</v>
      </c>
      <c r="N19" s="501">
        <v>927.6919999999999</v>
      </c>
      <c r="O19" s="499">
        <v>2.812</v>
      </c>
      <c r="P19" s="499">
        <f aca="true" t="shared" si="14" ref="P18:P33">O19+N19</f>
        <v>930.5039999999999</v>
      </c>
      <c r="Q19" s="503">
        <f aca="true" t="shared" si="15" ref="Q18:Q33">(L19/P19-1)</f>
        <v>0.5237785114303646</v>
      </c>
    </row>
    <row r="20" spans="1:17" s="133" customFormat="1" ht="18" customHeight="1">
      <c r="A20" s="497" t="s">
        <v>224</v>
      </c>
      <c r="B20" s="498">
        <v>243.036</v>
      </c>
      <c r="C20" s="499">
        <v>0</v>
      </c>
      <c r="D20" s="499">
        <f>C20+B20</f>
        <v>243.036</v>
      </c>
      <c r="E20" s="500">
        <f>D20/$D$8</f>
        <v>0.0179701500129987</v>
      </c>
      <c r="F20" s="501">
        <v>252.197</v>
      </c>
      <c r="G20" s="499"/>
      <c r="H20" s="499">
        <f>G20+F20</f>
        <v>252.197</v>
      </c>
      <c r="I20" s="502">
        <f>(D20/H20-1)</f>
        <v>-0.036324777852234535</v>
      </c>
      <c r="J20" s="501">
        <v>1307.2440000000001</v>
      </c>
      <c r="K20" s="499">
        <v>3.406</v>
      </c>
      <c r="L20" s="499">
        <f>K20+J20</f>
        <v>1310.65</v>
      </c>
      <c r="M20" s="502">
        <f>(L20/$L$8)</f>
        <v>0.01859824661239532</v>
      </c>
      <c r="N20" s="501">
        <v>1276.1970000000001</v>
      </c>
      <c r="O20" s="499">
        <v>3.34</v>
      </c>
      <c r="P20" s="499">
        <f>O20+N20</f>
        <v>1279.537</v>
      </c>
      <c r="Q20" s="503">
        <f>(L20/P20-1)</f>
        <v>0.02431582674045374</v>
      </c>
    </row>
    <row r="21" spans="1:17" s="133" customFormat="1" ht="18" customHeight="1">
      <c r="A21" s="497" t="s">
        <v>236</v>
      </c>
      <c r="B21" s="498">
        <v>161.776</v>
      </c>
      <c r="C21" s="499">
        <v>38.904</v>
      </c>
      <c r="D21" s="499">
        <f>C21+B21</f>
        <v>200.68</v>
      </c>
      <c r="E21" s="500">
        <f>D21/$D$8</f>
        <v>0.014838335491896587</v>
      </c>
      <c r="F21" s="501">
        <v>132.579</v>
      </c>
      <c r="G21" s="499">
        <v>30.516000000000002</v>
      </c>
      <c r="H21" s="499">
        <f>G21+F21</f>
        <v>163.095</v>
      </c>
      <c r="I21" s="502">
        <f>(D21/H21-1)</f>
        <v>0.23044851160366653</v>
      </c>
      <c r="J21" s="501">
        <v>664.8629999999998</v>
      </c>
      <c r="K21" s="499">
        <v>193.22700000000003</v>
      </c>
      <c r="L21" s="499">
        <f>K21+J21</f>
        <v>858.0899999999999</v>
      </c>
      <c r="M21" s="502">
        <f>(L21/$L$8)</f>
        <v>0.012176377702384542</v>
      </c>
      <c r="N21" s="501">
        <v>521.5819999999999</v>
      </c>
      <c r="O21" s="499">
        <v>153.102</v>
      </c>
      <c r="P21" s="499">
        <f>O21+N21</f>
        <v>674.6839999999999</v>
      </c>
      <c r="Q21" s="503">
        <f>(L21/P21-1)</f>
        <v>0.27183985391679677</v>
      </c>
    </row>
    <row r="22" spans="1:17" s="133" customFormat="1" ht="18" customHeight="1">
      <c r="A22" s="497" t="s">
        <v>243</v>
      </c>
      <c r="B22" s="498">
        <v>180.66499999999996</v>
      </c>
      <c r="C22" s="499">
        <v>0</v>
      </c>
      <c r="D22" s="499">
        <f>C22+B22</f>
        <v>180.66499999999996</v>
      </c>
      <c r="E22" s="500">
        <f>D22/$D$8</f>
        <v>0.01335842077757373</v>
      </c>
      <c r="F22" s="501">
        <v>186.02200000000002</v>
      </c>
      <c r="G22" s="499"/>
      <c r="H22" s="499">
        <f>G22+F22</f>
        <v>186.02200000000002</v>
      </c>
      <c r="I22" s="502">
        <f>(D22/H22-1)</f>
        <v>-0.028797669092903266</v>
      </c>
      <c r="J22" s="501">
        <v>836.719</v>
      </c>
      <c r="K22" s="499"/>
      <c r="L22" s="499">
        <f>K22+J22</f>
        <v>836.719</v>
      </c>
      <c r="M22" s="502">
        <f>(L22/$L$8)</f>
        <v>0.01187312120495693</v>
      </c>
      <c r="N22" s="501">
        <v>835.6589999999999</v>
      </c>
      <c r="O22" s="499">
        <v>6.365</v>
      </c>
      <c r="P22" s="499">
        <f>O22+N22</f>
        <v>842.0239999999999</v>
      </c>
      <c r="Q22" s="503">
        <f>(L22/P22-1)</f>
        <v>-0.006300295478513518</v>
      </c>
    </row>
    <row r="23" spans="1:17" s="133" customFormat="1" ht="18" customHeight="1">
      <c r="A23" s="497" t="s">
        <v>251</v>
      </c>
      <c r="B23" s="498">
        <v>176.347</v>
      </c>
      <c r="C23" s="499">
        <v>0</v>
      </c>
      <c r="D23" s="499">
        <f>C23+B23</f>
        <v>176.347</v>
      </c>
      <c r="E23" s="500">
        <f>D23/$D$8</f>
        <v>0.013039146646349848</v>
      </c>
      <c r="F23" s="501">
        <v>14.941999999999998</v>
      </c>
      <c r="G23" s="499">
        <v>1.6900000000000002</v>
      </c>
      <c r="H23" s="499">
        <f>G23+F23</f>
        <v>16.631999999999998</v>
      </c>
      <c r="I23" s="502">
        <f>(D23/H23-1)</f>
        <v>9.60287397787398</v>
      </c>
      <c r="J23" s="501">
        <v>1350.1919999999996</v>
      </c>
      <c r="K23" s="499">
        <v>8.857000000000001</v>
      </c>
      <c r="L23" s="499">
        <f>K23+J23</f>
        <v>1359.0489999999995</v>
      </c>
      <c r="M23" s="502">
        <f>(L23/$L$8)</f>
        <v>0.019285032968625673</v>
      </c>
      <c r="N23" s="501">
        <v>83.526</v>
      </c>
      <c r="O23" s="499">
        <v>24.612</v>
      </c>
      <c r="P23" s="499">
        <f>O23+N23</f>
        <v>108.13799999999999</v>
      </c>
      <c r="Q23" s="503">
        <f>(L23/P23-1)</f>
        <v>11.567728273132476</v>
      </c>
    </row>
    <row r="24" spans="1:17" s="133" customFormat="1" ht="18" customHeight="1">
      <c r="A24" s="497" t="s">
        <v>230</v>
      </c>
      <c r="B24" s="498">
        <v>161.69400000000002</v>
      </c>
      <c r="C24" s="499">
        <v>0.16799999999999998</v>
      </c>
      <c r="D24" s="499">
        <f t="shared" si="8"/>
        <v>161.86200000000002</v>
      </c>
      <c r="E24" s="500">
        <f t="shared" si="9"/>
        <v>0.011968121683223868</v>
      </c>
      <c r="F24" s="501">
        <v>157.27499999999998</v>
      </c>
      <c r="G24" s="499"/>
      <c r="H24" s="499">
        <f t="shared" si="10"/>
        <v>157.27499999999998</v>
      </c>
      <c r="I24" s="502">
        <f t="shared" si="11"/>
        <v>0.029165474487363285</v>
      </c>
      <c r="J24" s="501">
        <v>830.2980000000001</v>
      </c>
      <c r="K24" s="499">
        <v>16.701999999999998</v>
      </c>
      <c r="L24" s="499">
        <f t="shared" si="12"/>
        <v>847.0000000000001</v>
      </c>
      <c r="M24" s="502">
        <f t="shared" si="13"/>
        <v>0.012019009560675115</v>
      </c>
      <c r="N24" s="501">
        <v>708.3560000000001</v>
      </c>
      <c r="O24" s="499">
        <v>4.211</v>
      </c>
      <c r="P24" s="499">
        <f t="shared" si="14"/>
        <v>712.5670000000001</v>
      </c>
      <c r="Q24" s="503">
        <f t="shared" si="15"/>
        <v>0.18866015406270553</v>
      </c>
    </row>
    <row r="25" spans="1:17" s="133" customFormat="1" ht="18" customHeight="1">
      <c r="A25" s="497" t="s">
        <v>232</v>
      </c>
      <c r="B25" s="498">
        <v>96.855</v>
      </c>
      <c r="C25" s="499">
        <v>24.422</v>
      </c>
      <c r="D25" s="499">
        <f t="shared" si="8"/>
        <v>121.277</v>
      </c>
      <c r="E25" s="500">
        <f t="shared" si="9"/>
        <v>0.00896725539889746</v>
      </c>
      <c r="F25" s="501">
        <v>57.989000000000004</v>
      </c>
      <c r="G25" s="499">
        <v>11.933</v>
      </c>
      <c r="H25" s="499">
        <f t="shared" si="10"/>
        <v>69.922</v>
      </c>
      <c r="I25" s="502">
        <f t="shared" si="11"/>
        <v>0.7344612568290381</v>
      </c>
      <c r="J25" s="501">
        <v>390.357</v>
      </c>
      <c r="K25" s="499">
        <v>142.40399999999997</v>
      </c>
      <c r="L25" s="499">
        <f t="shared" si="12"/>
        <v>532.761</v>
      </c>
      <c r="M25" s="502">
        <f t="shared" si="13"/>
        <v>0.007559928633476781</v>
      </c>
      <c r="N25" s="501">
        <v>294.90500000000003</v>
      </c>
      <c r="O25" s="499">
        <v>98.84599999999999</v>
      </c>
      <c r="P25" s="499">
        <f t="shared" si="14"/>
        <v>393.75100000000003</v>
      </c>
      <c r="Q25" s="503">
        <f t="shared" si="15"/>
        <v>0.35304037323079784</v>
      </c>
    </row>
    <row r="26" spans="1:17" s="133" customFormat="1" ht="18" customHeight="1">
      <c r="A26" s="497" t="s">
        <v>235</v>
      </c>
      <c r="B26" s="498">
        <v>116.40899999999999</v>
      </c>
      <c r="C26" s="499">
        <v>0</v>
      </c>
      <c r="D26" s="499">
        <f t="shared" si="8"/>
        <v>116.40899999999999</v>
      </c>
      <c r="E26" s="500">
        <f t="shared" si="9"/>
        <v>0.008607314113395404</v>
      </c>
      <c r="F26" s="501">
        <v>109.828</v>
      </c>
      <c r="G26" s="499">
        <v>0.1</v>
      </c>
      <c r="H26" s="499">
        <f t="shared" si="10"/>
        <v>109.928</v>
      </c>
      <c r="I26" s="502">
        <f t="shared" si="11"/>
        <v>0.05895677170511604</v>
      </c>
      <c r="J26" s="501">
        <v>579.707</v>
      </c>
      <c r="K26" s="499">
        <v>0.9830000000000001</v>
      </c>
      <c r="L26" s="499">
        <f t="shared" si="12"/>
        <v>580.6899999999999</v>
      </c>
      <c r="M26" s="502">
        <f t="shared" si="13"/>
        <v>0.00824004564555895</v>
      </c>
      <c r="N26" s="501">
        <v>490.751</v>
      </c>
      <c r="O26" s="499">
        <v>0.887</v>
      </c>
      <c r="P26" s="499">
        <f t="shared" si="14"/>
        <v>491.638</v>
      </c>
      <c r="Q26" s="503">
        <f t="shared" si="15"/>
        <v>0.18113327285523084</v>
      </c>
    </row>
    <row r="27" spans="1:17" s="133" customFormat="1" ht="18" customHeight="1">
      <c r="A27" s="497" t="s">
        <v>241</v>
      </c>
      <c r="B27" s="498">
        <v>112.506</v>
      </c>
      <c r="C27" s="499">
        <v>0.1</v>
      </c>
      <c r="D27" s="499">
        <f t="shared" si="8"/>
        <v>112.606</v>
      </c>
      <c r="E27" s="500">
        <f t="shared" si="9"/>
        <v>0.008326119226631986</v>
      </c>
      <c r="F27" s="501">
        <v>116.063</v>
      </c>
      <c r="G27" s="499"/>
      <c r="H27" s="499">
        <f t="shared" si="10"/>
        <v>116.063</v>
      </c>
      <c r="I27" s="502">
        <f t="shared" si="11"/>
        <v>-0.029785547504372678</v>
      </c>
      <c r="J27" s="501">
        <v>677.5500000000001</v>
      </c>
      <c r="K27" s="499">
        <v>0.36</v>
      </c>
      <c r="L27" s="499">
        <f t="shared" si="12"/>
        <v>677.9100000000001</v>
      </c>
      <c r="M27" s="502">
        <f t="shared" si="13"/>
        <v>0.00961960657765911</v>
      </c>
      <c r="N27" s="501">
        <v>501.66099999999994</v>
      </c>
      <c r="O27" s="499">
        <v>0.15000000000000002</v>
      </c>
      <c r="P27" s="499">
        <f t="shared" si="14"/>
        <v>501.8109999999999</v>
      </c>
      <c r="Q27" s="503">
        <f t="shared" si="15"/>
        <v>0.35092694261385304</v>
      </c>
    </row>
    <row r="28" spans="1:17" s="133" customFormat="1" ht="18" customHeight="1">
      <c r="A28" s="497" t="s">
        <v>234</v>
      </c>
      <c r="B28" s="498">
        <v>108.697</v>
      </c>
      <c r="C28" s="499">
        <v>3.0540000000000003</v>
      </c>
      <c r="D28" s="499">
        <f t="shared" si="8"/>
        <v>111.751</v>
      </c>
      <c r="E28" s="500">
        <f t="shared" si="9"/>
        <v>0.00826290028679956</v>
      </c>
      <c r="F28" s="501">
        <v>108.169</v>
      </c>
      <c r="G28" s="499">
        <v>3.1750000000000003</v>
      </c>
      <c r="H28" s="499">
        <f t="shared" si="10"/>
        <v>111.344</v>
      </c>
      <c r="I28" s="502">
        <f t="shared" si="11"/>
        <v>0.0036553384106912112</v>
      </c>
      <c r="J28" s="501">
        <v>723.4689999999999</v>
      </c>
      <c r="K28" s="499">
        <v>11.498</v>
      </c>
      <c r="L28" s="499">
        <f t="shared" si="12"/>
        <v>734.967</v>
      </c>
      <c r="M28" s="502">
        <f t="shared" si="13"/>
        <v>0.010429250767155496</v>
      </c>
      <c r="N28" s="501">
        <v>582.896</v>
      </c>
      <c r="O28" s="499">
        <v>23.163999999999998</v>
      </c>
      <c r="P28" s="499">
        <f t="shared" si="14"/>
        <v>606.06</v>
      </c>
      <c r="Q28" s="503">
        <f t="shared" si="15"/>
        <v>0.21269676269676285</v>
      </c>
    </row>
    <row r="29" spans="1:17" s="133" customFormat="1" ht="18" customHeight="1">
      <c r="A29" s="497" t="s">
        <v>249</v>
      </c>
      <c r="B29" s="498">
        <v>74.08500000000001</v>
      </c>
      <c r="C29" s="499">
        <v>0</v>
      </c>
      <c r="D29" s="499">
        <f t="shared" si="8"/>
        <v>74.08500000000001</v>
      </c>
      <c r="E29" s="500">
        <f t="shared" si="9"/>
        <v>0.005477865681269478</v>
      </c>
      <c r="F29" s="501">
        <v>56.656</v>
      </c>
      <c r="G29" s="499"/>
      <c r="H29" s="499">
        <f t="shared" si="10"/>
        <v>56.656</v>
      </c>
      <c r="I29" s="502">
        <f t="shared" si="11"/>
        <v>0.30762849477548726</v>
      </c>
      <c r="J29" s="501">
        <v>343.274</v>
      </c>
      <c r="K29" s="499">
        <v>4.095000000000001</v>
      </c>
      <c r="L29" s="499">
        <f t="shared" si="12"/>
        <v>347.369</v>
      </c>
      <c r="M29" s="502">
        <f t="shared" si="13"/>
        <v>0.004929198739176096</v>
      </c>
      <c r="N29" s="501">
        <v>276.73199999999997</v>
      </c>
      <c r="O29" s="499">
        <v>5.2540000000000004</v>
      </c>
      <c r="P29" s="499">
        <f t="shared" si="14"/>
        <v>281.986</v>
      </c>
      <c r="Q29" s="503">
        <f t="shared" si="15"/>
        <v>0.2318661210131001</v>
      </c>
    </row>
    <row r="30" spans="1:17" s="133" customFormat="1" ht="18" customHeight="1">
      <c r="A30" s="497" t="s">
        <v>239</v>
      </c>
      <c r="B30" s="498">
        <v>64.923</v>
      </c>
      <c r="C30" s="499">
        <v>0</v>
      </c>
      <c r="D30" s="499">
        <f t="shared" si="8"/>
        <v>64.923</v>
      </c>
      <c r="E30" s="500">
        <f t="shared" si="9"/>
        <v>0.0048004248312756735</v>
      </c>
      <c r="F30" s="501">
        <v>67.382</v>
      </c>
      <c r="G30" s="499"/>
      <c r="H30" s="499">
        <f t="shared" si="10"/>
        <v>67.382</v>
      </c>
      <c r="I30" s="502">
        <f t="shared" si="11"/>
        <v>-0.03649342554391388</v>
      </c>
      <c r="J30" s="501">
        <v>198.29500000000002</v>
      </c>
      <c r="K30" s="499"/>
      <c r="L30" s="499">
        <f t="shared" si="12"/>
        <v>198.29500000000002</v>
      </c>
      <c r="M30" s="502">
        <f t="shared" si="13"/>
        <v>0.0028138246763094116</v>
      </c>
      <c r="N30" s="501">
        <v>174.83100000000002</v>
      </c>
      <c r="O30" s="499"/>
      <c r="P30" s="499">
        <f t="shared" si="14"/>
        <v>174.83100000000002</v>
      </c>
      <c r="Q30" s="503">
        <f t="shared" si="15"/>
        <v>0.1342096081358568</v>
      </c>
    </row>
    <row r="31" spans="1:17" s="133" customFormat="1" ht="18" customHeight="1">
      <c r="A31" s="497" t="s">
        <v>228</v>
      </c>
      <c r="B31" s="498">
        <v>56.56699999999999</v>
      </c>
      <c r="C31" s="499">
        <v>0</v>
      </c>
      <c r="D31" s="499">
        <f t="shared" si="8"/>
        <v>56.56699999999999</v>
      </c>
      <c r="E31" s="500">
        <f t="shared" si="9"/>
        <v>0.0041825798473695145</v>
      </c>
      <c r="F31" s="501">
        <v>47.634</v>
      </c>
      <c r="G31" s="499"/>
      <c r="H31" s="499">
        <f t="shared" si="10"/>
        <v>47.634</v>
      </c>
      <c r="I31" s="502">
        <f t="shared" si="11"/>
        <v>0.18753411428811328</v>
      </c>
      <c r="J31" s="501">
        <v>289.991</v>
      </c>
      <c r="K31" s="499"/>
      <c r="L31" s="499">
        <f t="shared" si="12"/>
        <v>289.991</v>
      </c>
      <c r="M31" s="502">
        <f t="shared" si="13"/>
        <v>0.0041149995295274334</v>
      </c>
      <c r="N31" s="501">
        <v>267.98699999999997</v>
      </c>
      <c r="O31" s="499">
        <v>0.008</v>
      </c>
      <c r="P31" s="499">
        <f t="shared" si="14"/>
        <v>267.99499999999995</v>
      </c>
      <c r="Q31" s="503">
        <f t="shared" si="15"/>
        <v>0.08207615813727887</v>
      </c>
    </row>
    <row r="32" spans="1:17" s="133" customFormat="1" ht="18" customHeight="1">
      <c r="A32" s="497" t="s">
        <v>257</v>
      </c>
      <c r="B32" s="498">
        <v>42.332</v>
      </c>
      <c r="C32" s="499">
        <v>4.6080000000000005</v>
      </c>
      <c r="D32" s="499">
        <f t="shared" si="8"/>
        <v>46.94</v>
      </c>
      <c r="E32" s="500">
        <f t="shared" si="9"/>
        <v>0.003470756766940531</v>
      </c>
      <c r="F32" s="501">
        <v>149.47299999999998</v>
      </c>
      <c r="G32" s="499">
        <v>1.44</v>
      </c>
      <c r="H32" s="499">
        <f t="shared" si="10"/>
        <v>150.91299999999998</v>
      </c>
      <c r="I32" s="502">
        <f t="shared" si="11"/>
        <v>-0.688959864292672</v>
      </c>
      <c r="J32" s="501">
        <v>255.07399999999998</v>
      </c>
      <c r="K32" s="499">
        <v>12.9</v>
      </c>
      <c r="L32" s="499">
        <f t="shared" si="12"/>
        <v>267.974</v>
      </c>
      <c r="M32" s="502">
        <f t="shared" si="13"/>
        <v>0.0038025762314195426</v>
      </c>
      <c r="N32" s="501">
        <v>625.376</v>
      </c>
      <c r="O32" s="499">
        <v>10.693999999999999</v>
      </c>
      <c r="P32" s="499">
        <f t="shared" si="14"/>
        <v>636.0699999999999</v>
      </c>
      <c r="Q32" s="503">
        <f t="shared" si="15"/>
        <v>-0.5787036018048328</v>
      </c>
    </row>
    <row r="33" spans="1:17" s="133" customFormat="1" ht="18" customHeight="1">
      <c r="A33" s="497" t="s">
        <v>248</v>
      </c>
      <c r="B33" s="498">
        <v>39.548</v>
      </c>
      <c r="C33" s="499">
        <v>0</v>
      </c>
      <c r="D33" s="499">
        <f t="shared" si="8"/>
        <v>39.548</v>
      </c>
      <c r="E33" s="500">
        <f t="shared" si="9"/>
        <v>0.0029241902134419288</v>
      </c>
      <c r="F33" s="501">
        <v>31.675000000000004</v>
      </c>
      <c r="G33" s="499"/>
      <c r="H33" s="499">
        <f t="shared" si="10"/>
        <v>31.675000000000004</v>
      </c>
      <c r="I33" s="502">
        <f t="shared" si="11"/>
        <v>0.2485556432517757</v>
      </c>
      <c r="J33" s="501">
        <v>218.10399999999998</v>
      </c>
      <c r="K33" s="499"/>
      <c r="L33" s="499">
        <f t="shared" si="12"/>
        <v>218.10399999999998</v>
      </c>
      <c r="M33" s="502">
        <f t="shared" si="13"/>
        <v>0.00309491624701474</v>
      </c>
      <c r="N33" s="501">
        <v>143.804</v>
      </c>
      <c r="O33" s="499">
        <v>0.25</v>
      </c>
      <c r="P33" s="499">
        <f t="shared" si="14"/>
        <v>144.054</v>
      </c>
      <c r="Q33" s="503">
        <f t="shared" si="15"/>
        <v>0.5140433448567896</v>
      </c>
    </row>
    <row r="34" spans="1:17" s="133" customFormat="1" ht="18" customHeight="1">
      <c r="A34" s="497" t="s">
        <v>233</v>
      </c>
      <c r="B34" s="498">
        <v>36.982</v>
      </c>
      <c r="C34" s="499">
        <v>0</v>
      </c>
      <c r="D34" s="499">
        <f aca="true" t="shared" si="16" ref="D34:D42">C34+B34</f>
        <v>36.982</v>
      </c>
      <c r="E34" s="500">
        <f aca="true" t="shared" si="17" ref="E34:E42">D34/$D$8</f>
        <v>0.00273445945366414</v>
      </c>
      <c r="F34" s="501">
        <v>55.260999999999996</v>
      </c>
      <c r="G34" s="499"/>
      <c r="H34" s="499">
        <f aca="true" t="shared" si="18" ref="H34:H42">G34+F34</f>
        <v>55.260999999999996</v>
      </c>
      <c r="I34" s="502">
        <f aca="true" t="shared" si="19" ref="I34:I42">(D34/H34-1)</f>
        <v>-0.33077577314923723</v>
      </c>
      <c r="J34" s="501">
        <v>152.642</v>
      </c>
      <c r="K34" s="499">
        <v>11.104</v>
      </c>
      <c r="L34" s="499">
        <f aca="true" t="shared" si="20" ref="L34:L42">K34+J34</f>
        <v>163.74599999999998</v>
      </c>
      <c r="M34" s="502">
        <f aca="true" t="shared" si="21" ref="M34:M42">(L34/$L$8)</f>
        <v>0.0023235711210416845</v>
      </c>
      <c r="N34" s="501">
        <v>221.659</v>
      </c>
      <c r="O34" s="499">
        <v>12</v>
      </c>
      <c r="P34" s="499">
        <f aca="true" t="shared" si="22" ref="P34:P42">O34+N34</f>
        <v>233.659</v>
      </c>
      <c r="Q34" s="503">
        <f aca="true" t="shared" si="23" ref="Q34:Q42">(L34/P34-1)</f>
        <v>-0.2992095318391331</v>
      </c>
    </row>
    <row r="35" spans="1:17" s="133" customFormat="1" ht="18" customHeight="1">
      <c r="A35" s="497" t="s">
        <v>263</v>
      </c>
      <c r="B35" s="498">
        <v>10.123000000000001</v>
      </c>
      <c r="C35" s="499">
        <v>26.153</v>
      </c>
      <c r="D35" s="499">
        <f t="shared" si="16"/>
        <v>36.275999999999996</v>
      </c>
      <c r="E35" s="500">
        <f t="shared" si="17"/>
        <v>0.0026822576156270705</v>
      </c>
      <c r="F35" s="501">
        <v>18.444000000000003</v>
      </c>
      <c r="G35" s="499">
        <v>24.868000000000002</v>
      </c>
      <c r="H35" s="499">
        <f t="shared" si="18"/>
        <v>43.312000000000005</v>
      </c>
      <c r="I35" s="502">
        <f t="shared" si="19"/>
        <v>-0.16244920576283728</v>
      </c>
      <c r="J35" s="501">
        <v>44.663999999999994</v>
      </c>
      <c r="K35" s="499">
        <v>104.715</v>
      </c>
      <c r="L35" s="499">
        <f t="shared" si="20"/>
        <v>149.379</v>
      </c>
      <c r="M35" s="502">
        <f t="shared" si="21"/>
        <v>0.002119702041516042</v>
      </c>
      <c r="N35" s="501">
        <v>103.972</v>
      </c>
      <c r="O35" s="499">
        <v>100.69399999999999</v>
      </c>
      <c r="P35" s="499">
        <f t="shared" si="22"/>
        <v>204.666</v>
      </c>
      <c r="Q35" s="503">
        <f t="shared" si="23"/>
        <v>-0.2701328017355106</v>
      </c>
    </row>
    <row r="36" spans="1:17" s="133" customFormat="1" ht="18" customHeight="1">
      <c r="A36" s="497" t="s">
        <v>246</v>
      </c>
      <c r="B36" s="498">
        <v>27.172</v>
      </c>
      <c r="C36" s="499">
        <v>3.1460000000000004</v>
      </c>
      <c r="D36" s="499">
        <f t="shared" si="16"/>
        <v>30.318</v>
      </c>
      <c r="E36" s="500">
        <f t="shared" si="17"/>
        <v>0.002241721424373733</v>
      </c>
      <c r="F36" s="501">
        <v>30.973</v>
      </c>
      <c r="G36" s="499">
        <v>7.112</v>
      </c>
      <c r="H36" s="499">
        <f t="shared" si="18"/>
        <v>38.085</v>
      </c>
      <c r="I36" s="502">
        <f t="shared" si="19"/>
        <v>-0.20393855848759357</v>
      </c>
      <c r="J36" s="501">
        <v>144.548</v>
      </c>
      <c r="K36" s="499">
        <v>9.777000000000001</v>
      </c>
      <c r="L36" s="499">
        <f t="shared" si="20"/>
        <v>154.325</v>
      </c>
      <c r="M36" s="502">
        <f t="shared" si="21"/>
        <v>0.002189886246105297</v>
      </c>
      <c r="N36" s="501">
        <v>139.195</v>
      </c>
      <c r="O36" s="499">
        <v>38.110000000000014</v>
      </c>
      <c r="P36" s="499">
        <f t="shared" si="22"/>
        <v>177.305</v>
      </c>
      <c r="Q36" s="503">
        <f t="shared" si="23"/>
        <v>-0.12960717407856526</v>
      </c>
    </row>
    <row r="37" spans="1:17" s="133" customFormat="1" ht="18" customHeight="1">
      <c r="A37" s="497" t="s">
        <v>240</v>
      </c>
      <c r="B37" s="498">
        <v>27.192</v>
      </c>
      <c r="C37" s="499">
        <v>2.125</v>
      </c>
      <c r="D37" s="499">
        <f t="shared" si="16"/>
        <v>29.317</v>
      </c>
      <c r="E37" s="500">
        <f t="shared" si="17"/>
        <v>0.0021677072035874638</v>
      </c>
      <c r="F37" s="501">
        <v>36.001999999999995</v>
      </c>
      <c r="G37" s="499">
        <v>3.0490000000000004</v>
      </c>
      <c r="H37" s="499">
        <f t="shared" si="18"/>
        <v>39.050999999999995</v>
      </c>
      <c r="I37" s="502">
        <f t="shared" si="19"/>
        <v>-0.24926378325779097</v>
      </c>
      <c r="J37" s="501">
        <v>108.382</v>
      </c>
      <c r="K37" s="499">
        <v>6.049</v>
      </c>
      <c r="L37" s="499">
        <f t="shared" si="20"/>
        <v>114.43100000000001</v>
      </c>
      <c r="M37" s="502">
        <f t="shared" si="21"/>
        <v>0.0016237866387693199</v>
      </c>
      <c r="N37" s="501">
        <v>154.31400000000005</v>
      </c>
      <c r="O37" s="499">
        <v>11.049999999999999</v>
      </c>
      <c r="P37" s="499">
        <f t="shared" si="22"/>
        <v>165.36400000000006</v>
      </c>
      <c r="Q37" s="503">
        <f t="shared" si="23"/>
        <v>-0.30800536997169903</v>
      </c>
    </row>
    <row r="38" spans="1:17" s="133" customFormat="1" ht="18" customHeight="1">
      <c r="A38" s="497" t="s">
        <v>260</v>
      </c>
      <c r="B38" s="498">
        <v>28.297</v>
      </c>
      <c r="C38" s="499">
        <v>0.44999999999999996</v>
      </c>
      <c r="D38" s="499">
        <f t="shared" si="16"/>
        <v>28.747</v>
      </c>
      <c r="E38" s="500">
        <f t="shared" si="17"/>
        <v>0.0021255612436991787</v>
      </c>
      <c r="F38" s="501">
        <v>28.424</v>
      </c>
      <c r="G38" s="499">
        <v>0.249</v>
      </c>
      <c r="H38" s="499">
        <f t="shared" si="18"/>
        <v>28.673</v>
      </c>
      <c r="I38" s="502">
        <f t="shared" si="19"/>
        <v>0.0025808251665331294</v>
      </c>
      <c r="J38" s="501">
        <v>117.23799999999999</v>
      </c>
      <c r="K38" s="499">
        <v>4.149</v>
      </c>
      <c r="L38" s="499">
        <f t="shared" si="20"/>
        <v>121.38699999999999</v>
      </c>
      <c r="M38" s="502">
        <f t="shared" si="21"/>
        <v>0.001722492932162538</v>
      </c>
      <c r="N38" s="501">
        <v>128.34799999999996</v>
      </c>
      <c r="O38" s="499">
        <v>4.5889999999999995</v>
      </c>
      <c r="P38" s="499">
        <f t="shared" si="22"/>
        <v>132.93699999999995</v>
      </c>
      <c r="Q38" s="503">
        <f t="shared" si="23"/>
        <v>-0.08688326049181172</v>
      </c>
    </row>
    <row r="39" spans="1:17" s="133" customFormat="1" ht="18" customHeight="1">
      <c r="A39" s="497" t="s">
        <v>259</v>
      </c>
      <c r="B39" s="498">
        <v>6.735</v>
      </c>
      <c r="C39" s="499">
        <v>9.466000000000001</v>
      </c>
      <c r="D39" s="499">
        <f t="shared" si="16"/>
        <v>16.201</v>
      </c>
      <c r="E39" s="500">
        <f t="shared" si="17"/>
        <v>0.001197906484473872</v>
      </c>
      <c r="F39" s="501">
        <v>0.972</v>
      </c>
      <c r="G39" s="499">
        <v>37.451</v>
      </c>
      <c r="H39" s="499">
        <f t="shared" si="18"/>
        <v>38.423</v>
      </c>
      <c r="I39" s="502">
        <f t="shared" si="19"/>
        <v>-0.5783515082112276</v>
      </c>
      <c r="J39" s="501">
        <v>19.13</v>
      </c>
      <c r="K39" s="499">
        <v>73.80099999999999</v>
      </c>
      <c r="L39" s="499">
        <f t="shared" si="20"/>
        <v>92.93099999999998</v>
      </c>
      <c r="M39" s="502">
        <f t="shared" si="21"/>
        <v>0.0013186996192244376</v>
      </c>
      <c r="N39" s="501">
        <v>10.014</v>
      </c>
      <c r="O39" s="499">
        <v>120.568</v>
      </c>
      <c r="P39" s="499">
        <f t="shared" si="22"/>
        <v>130.582</v>
      </c>
      <c r="Q39" s="503">
        <f t="shared" si="23"/>
        <v>-0.28833223568332556</v>
      </c>
    </row>
    <row r="40" spans="1:17" s="133" customFormat="1" ht="18" customHeight="1">
      <c r="A40" s="497" t="s">
        <v>253</v>
      </c>
      <c r="B40" s="498">
        <v>15.304</v>
      </c>
      <c r="C40" s="499">
        <v>0</v>
      </c>
      <c r="D40" s="499">
        <f t="shared" si="16"/>
        <v>15.304</v>
      </c>
      <c r="E40" s="500">
        <f t="shared" si="17"/>
        <v>0.0011315820528602022</v>
      </c>
      <c r="F40" s="501">
        <v>25.477</v>
      </c>
      <c r="G40" s="499">
        <v>0.15</v>
      </c>
      <c r="H40" s="499">
        <f t="shared" si="18"/>
        <v>25.627</v>
      </c>
      <c r="I40" s="502">
        <f t="shared" si="19"/>
        <v>-0.40281734108557377</v>
      </c>
      <c r="J40" s="501">
        <v>71.538</v>
      </c>
      <c r="K40" s="499">
        <v>2.423</v>
      </c>
      <c r="L40" s="499">
        <f t="shared" si="20"/>
        <v>73.961</v>
      </c>
      <c r="M40" s="502">
        <f t="shared" si="21"/>
        <v>0.001049513537328326</v>
      </c>
      <c r="N40" s="501">
        <v>97.821</v>
      </c>
      <c r="O40" s="499">
        <v>0.633</v>
      </c>
      <c r="P40" s="499">
        <f t="shared" si="22"/>
        <v>98.454</v>
      </c>
      <c r="Q40" s="503">
        <f t="shared" si="23"/>
        <v>-0.2487760781684848</v>
      </c>
    </row>
    <row r="41" spans="1:17" s="133" customFormat="1" ht="18" customHeight="1">
      <c r="A41" s="497" t="s">
        <v>238</v>
      </c>
      <c r="B41" s="498">
        <v>5.088</v>
      </c>
      <c r="C41" s="499">
        <v>9.895</v>
      </c>
      <c r="D41" s="499">
        <f t="shared" si="16"/>
        <v>14.983</v>
      </c>
      <c r="E41" s="500">
        <f t="shared" si="17"/>
        <v>0.0011078472228178522</v>
      </c>
      <c r="F41" s="501">
        <v>29.033</v>
      </c>
      <c r="G41" s="499">
        <v>2.2150000000000003</v>
      </c>
      <c r="H41" s="499">
        <f t="shared" si="18"/>
        <v>31.248</v>
      </c>
      <c r="I41" s="502">
        <f t="shared" si="19"/>
        <v>-0.5205133128520225</v>
      </c>
      <c r="J41" s="501">
        <v>46.464</v>
      </c>
      <c r="K41" s="499">
        <v>19.003</v>
      </c>
      <c r="L41" s="499">
        <f t="shared" si="20"/>
        <v>65.467</v>
      </c>
      <c r="M41" s="502">
        <f t="shared" si="21"/>
        <v>0.000928982879467199</v>
      </c>
      <c r="N41" s="501">
        <v>137.125</v>
      </c>
      <c r="O41" s="499">
        <v>14.276000000000002</v>
      </c>
      <c r="P41" s="499">
        <f t="shared" si="22"/>
        <v>151.401</v>
      </c>
      <c r="Q41" s="503">
        <f t="shared" si="23"/>
        <v>-0.5675920238307541</v>
      </c>
    </row>
    <row r="42" spans="1:17" s="133" customFormat="1" ht="18" customHeight="1">
      <c r="A42" s="497" t="s">
        <v>237</v>
      </c>
      <c r="B42" s="498">
        <v>12.036999999999999</v>
      </c>
      <c r="C42" s="499">
        <v>0</v>
      </c>
      <c r="D42" s="499">
        <f t="shared" si="16"/>
        <v>12.036999999999999</v>
      </c>
      <c r="E42" s="500">
        <f t="shared" si="17"/>
        <v>0.0008900191564478732</v>
      </c>
      <c r="F42" s="501">
        <v>2.6750000000000003</v>
      </c>
      <c r="G42" s="499"/>
      <c r="H42" s="499">
        <f t="shared" si="18"/>
        <v>2.6750000000000003</v>
      </c>
      <c r="I42" s="502">
        <f t="shared" si="19"/>
        <v>3.499813084112149</v>
      </c>
      <c r="J42" s="501">
        <v>63.163000000000004</v>
      </c>
      <c r="K42" s="499">
        <v>0.02</v>
      </c>
      <c r="L42" s="499">
        <f t="shared" si="20"/>
        <v>63.18300000000001</v>
      </c>
      <c r="M42" s="502">
        <f t="shared" si="21"/>
        <v>0.0008965727049257801</v>
      </c>
      <c r="N42" s="501">
        <v>42.608999999999995</v>
      </c>
      <c r="O42" s="499"/>
      <c r="P42" s="499">
        <f t="shared" si="22"/>
        <v>42.608999999999995</v>
      </c>
      <c r="Q42" s="503">
        <f t="shared" si="23"/>
        <v>0.48285573470393617</v>
      </c>
    </row>
    <row r="43" spans="1:17" s="133" customFormat="1" ht="18" customHeight="1">
      <c r="A43" s="497" t="s">
        <v>264</v>
      </c>
      <c r="B43" s="498">
        <v>6.852</v>
      </c>
      <c r="C43" s="499">
        <v>0</v>
      </c>
      <c r="D43" s="499">
        <f aca="true" t="shared" si="24" ref="D43:D50">C43+B43</f>
        <v>6.852</v>
      </c>
      <c r="E43" s="500">
        <f aca="true" t="shared" si="25" ref="E43:E50">D43/$D$8</f>
        <v>0.0005066388020254904</v>
      </c>
      <c r="F43" s="501">
        <v>15.137</v>
      </c>
      <c r="G43" s="499">
        <v>1.2429999999999999</v>
      </c>
      <c r="H43" s="499">
        <f aca="true" t="shared" si="26" ref="H43:H50">G43+F43</f>
        <v>16.38</v>
      </c>
      <c r="I43" s="502">
        <f aca="true" t="shared" si="27" ref="I43:I50">(D43/H43-1)</f>
        <v>-0.5816849816849816</v>
      </c>
      <c r="J43" s="501">
        <v>26.509</v>
      </c>
      <c r="K43" s="499">
        <v>1.4380000000000002</v>
      </c>
      <c r="L43" s="499">
        <f aca="true" t="shared" si="28" ref="L43:L50">K43+J43</f>
        <v>27.947</v>
      </c>
      <c r="M43" s="502">
        <f aca="true" t="shared" si="29" ref="M43:M50">(L43/$L$8)</f>
        <v>0.00039657055512654944</v>
      </c>
      <c r="N43" s="501">
        <v>60.458</v>
      </c>
      <c r="O43" s="499">
        <v>14.969000000000003</v>
      </c>
      <c r="P43" s="499">
        <f aca="true" t="shared" si="30" ref="P43:P50">O43+N43</f>
        <v>75.427</v>
      </c>
      <c r="Q43" s="503">
        <f aca="true" t="shared" si="31" ref="Q43:Q50">(L43/P43-1)</f>
        <v>-0.6294828111949302</v>
      </c>
    </row>
    <row r="44" spans="1:17" s="133" customFormat="1" ht="18" customHeight="1">
      <c r="A44" s="497" t="s">
        <v>267</v>
      </c>
      <c r="B44" s="498">
        <v>0</v>
      </c>
      <c r="C44" s="499">
        <v>6.824</v>
      </c>
      <c r="D44" s="499">
        <f t="shared" si="24"/>
        <v>6.824</v>
      </c>
      <c r="E44" s="500">
        <f t="shared" si="25"/>
        <v>0.000504568474171329</v>
      </c>
      <c r="F44" s="501"/>
      <c r="G44" s="499"/>
      <c r="H44" s="499">
        <f t="shared" si="26"/>
        <v>0</v>
      </c>
      <c r="I44" s="502" t="e">
        <f t="shared" si="27"/>
        <v>#DIV/0!</v>
      </c>
      <c r="J44" s="501"/>
      <c r="K44" s="499">
        <v>57.99</v>
      </c>
      <c r="L44" s="499">
        <f t="shared" si="28"/>
        <v>57.99</v>
      </c>
      <c r="M44" s="502">
        <f t="shared" si="29"/>
        <v>0.0008228835471352418</v>
      </c>
      <c r="N44" s="501">
        <v>0.157</v>
      </c>
      <c r="O44" s="499"/>
      <c r="P44" s="499">
        <f t="shared" si="30"/>
        <v>0.157</v>
      </c>
      <c r="Q44" s="503">
        <f t="shared" si="31"/>
        <v>368.3630573248408</v>
      </c>
    </row>
    <row r="45" spans="1:17" s="133" customFormat="1" ht="18" customHeight="1">
      <c r="A45" s="497" t="s">
        <v>266</v>
      </c>
      <c r="B45" s="498">
        <v>5.606</v>
      </c>
      <c r="C45" s="499">
        <v>0.15000000000000002</v>
      </c>
      <c r="D45" s="499">
        <f t="shared" si="24"/>
        <v>5.756</v>
      </c>
      <c r="E45" s="500">
        <f t="shared" si="25"/>
        <v>0.0004256002545911738</v>
      </c>
      <c r="F45" s="501">
        <v>5.584</v>
      </c>
      <c r="G45" s="499">
        <v>0.065</v>
      </c>
      <c r="H45" s="499">
        <f t="shared" si="26"/>
        <v>5.649</v>
      </c>
      <c r="I45" s="502">
        <f t="shared" si="27"/>
        <v>0.018941405558505986</v>
      </c>
      <c r="J45" s="501">
        <v>48.366</v>
      </c>
      <c r="K45" s="499">
        <v>0.7450000000000001</v>
      </c>
      <c r="L45" s="499">
        <f t="shared" si="28"/>
        <v>49.111</v>
      </c>
      <c r="M45" s="502">
        <f t="shared" si="29"/>
        <v>0.0006968897031101717</v>
      </c>
      <c r="N45" s="501">
        <v>34.931000000000004</v>
      </c>
      <c r="O45" s="499">
        <v>0.8550000000000001</v>
      </c>
      <c r="P45" s="499">
        <f t="shared" si="30"/>
        <v>35.786</v>
      </c>
      <c r="Q45" s="503">
        <f t="shared" si="31"/>
        <v>0.37235231654837064</v>
      </c>
    </row>
    <row r="46" spans="1:17" s="133" customFormat="1" ht="18" customHeight="1">
      <c r="A46" s="497" t="s">
        <v>252</v>
      </c>
      <c r="B46" s="498">
        <v>5.305</v>
      </c>
      <c r="C46" s="499">
        <v>0.005</v>
      </c>
      <c r="D46" s="499">
        <f t="shared" si="24"/>
        <v>5.31</v>
      </c>
      <c r="E46" s="500">
        <f t="shared" si="25"/>
        <v>0.0003926228894856033</v>
      </c>
      <c r="F46" s="501">
        <v>6.641</v>
      </c>
      <c r="G46" s="499">
        <v>0.077</v>
      </c>
      <c r="H46" s="499">
        <f t="shared" si="26"/>
        <v>6.718</v>
      </c>
      <c r="I46" s="502">
        <f t="shared" si="27"/>
        <v>-0.2095861863649896</v>
      </c>
      <c r="J46" s="501">
        <v>46.553000000000004</v>
      </c>
      <c r="K46" s="499">
        <v>0.139</v>
      </c>
      <c r="L46" s="499">
        <f t="shared" si="28"/>
        <v>46.69200000000001</v>
      </c>
      <c r="M46" s="502">
        <f t="shared" si="29"/>
        <v>0.0006625638658878895</v>
      </c>
      <c r="N46" s="501">
        <v>44.984</v>
      </c>
      <c r="O46" s="499">
        <v>0.268</v>
      </c>
      <c r="P46" s="499">
        <f t="shared" si="30"/>
        <v>45.252</v>
      </c>
      <c r="Q46" s="503">
        <f t="shared" si="31"/>
        <v>0.03182179793158313</v>
      </c>
    </row>
    <row r="47" spans="1:17" s="133" customFormat="1" ht="18" customHeight="1">
      <c r="A47" s="497" t="s">
        <v>261</v>
      </c>
      <c r="B47" s="498">
        <v>4.946</v>
      </c>
      <c r="C47" s="499">
        <v>0.231</v>
      </c>
      <c r="D47" s="499">
        <f t="shared" si="24"/>
        <v>5.177</v>
      </c>
      <c r="E47" s="500">
        <f t="shared" si="25"/>
        <v>0.0003827888321783368</v>
      </c>
      <c r="F47" s="501">
        <v>9.870000000000001</v>
      </c>
      <c r="G47" s="499">
        <v>0.15</v>
      </c>
      <c r="H47" s="499">
        <f t="shared" si="26"/>
        <v>10.020000000000001</v>
      </c>
      <c r="I47" s="502">
        <f t="shared" si="27"/>
        <v>-0.4833333333333334</v>
      </c>
      <c r="J47" s="501">
        <v>20.266</v>
      </c>
      <c r="K47" s="499">
        <v>4.681</v>
      </c>
      <c r="L47" s="499">
        <f t="shared" si="28"/>
        <v>24.947</v>
      </c>
      <c r="M47" s="502">
        <f t="shared" si="29"/>
        <v>0.00035400027332958914</v>
      </c>
      <c r="N47" s="501">
        <v>39.577999999999996</v>
      </c>
      <c r="O47" s="499">
        <v>2.528</v>
      </c>
      <c r="P47" s="499">
        <f t="shared" si="30"/>
        <v>42.105999999999995</v>
      </c>
      <c r="Q47" s="503">
        <f t="shared" si="31"/>
        <v>-0.40751911841542765</v>
      </c>
    </row>
    <row r="48" spans="1:17" s="133" customFormat="1" ht="18" customHeight="1">
      <c r="A48" s="497" t="s">
        <v>242</v>
      </c>
      <c r="B48" s="498">
        <v>4.644</v>
      </c>
      <c r="C48" s="499">
        <v>0.084</v>
      </c>
      <c r="D48" s="499">
        <f t="shared" si="24"/>
        <v>4.728</v>
      </c>
      <c r="E48" s="500">
        <f t="shared" si="25"/>
        <v>0.00034958964623124904</v>
      </c>
      <c r="F48" s="501">
        <v>14.916</v>
      </c>
      <c r="G48" s="499">
        <v>0.731</v>
      </c>
      <c r="H48" s="499">
        <f t="shared" si="26"/>
        <v>15.647</v>
      </c>
      <c r="I48" s="502">
        <f t="shared" si="27"/>
        <v>-0.6978334505016937</v>
      </c>
      <c r="J48" s="501">
        <v>43.313</v>
      </c>
      <c r="K48" s="499">
        <v>2.1569999999999996</v>
      </c>
      <c r="L48" s="499">
        <f t="shared" si="28"/>
        <v>45.47</v>
      </c>
      <c r="M48" s="502">
        <f t="shared" si="29"/>
        <v>0.0006452235711025943</v>
      </c>
      <c r="N48" s="501">
        <v>63.64300000000001</v>
      </c>
      <c r="O48" s="499">
        <v>6.7299999999999995</v>
      </c>
      <c r="P48" s="499">
        <f t="shared" si="30"/>
        <v>70.373</v>
      </c>
      <c r="Q48" s="503">
        <f t="shared" si="31"/>
        <v>-0.35387151322240074</v>
      </c>
    </row>
    <row r="49" spans="1:17" s="133" customFormat="1" ht="18" customHeight="1">
      <c r="A49" s="497" t="s">
        <v>265</v>
      </c>
      <c r="B49" s="498">
        <v>4.3309999999999995</v>
      </c>
      <c r="C49" s="499">
        <v>0.05</v>
      </c>
      <c r="D49" s="499">
        <f t="shared" si="24"/>
        <v>4.380999999999999</v>
      </c>
      <c r="E49" s="500">
        <f t="shared" si="25"/>
        <v>0.00032393236889574915</v>
      </c>
      <c r="F49" s="501">
        <v>5.439</v>
      </c>
      <c r="G49" s="499">
        <v>0.113</v>
      </c>
      <c r="H49" s="499">
        <f t="shared" si="26"/>
        <v>5.5520000000000005</v>
      </c>
      <c r="I49" s="502">
        <f t="shared" si="27"/>
        <v>-0.21091498559077826</v>
      </c>
      <c r="J49" s="501">
        <v>20.480000000000004</v>
      </c>
      <c r="K49" s="499">
        <v>0.548</v>
      </c>
      <c r="L49" s="499">
        <f t="shared" si="28"/>
        <v>21.028000000000006</v>
      </c>
      <c r="M49" s="502">
        <f t="shared" si="29"/>
        <v>0.0002983892952088268</v>
      </c>
      <c r="N49" s="501">
        <v>19.554000000000002</v>
      </c>
      <c r="O49" s="499">
        <v>3.9460000000000006</v>
      </c>
      <c r="P49" s="499">
        <f t="shared" si="30"/>
        <v>23.500000000000004</v>
      </c>
      <c r="Q49" s="503">
        <f t="shared" si="31"/>
        <v>-0.10519148936170197</v>
      </c>
    </row>
    <row r="50" spans="1:17" s="133" customFormat="1" ht="18" customHeight="1">
      <c r="A50" s="497" t="s">
        <v>256</v>
      </c>
      <c r="B50" s="498">
        <v>2.271</v>
      </c>
      <c r="C50" s="499">
        <v>0</v>
      </c>
      <c r="D50" s="499">
        <f t="shared" si="24"/>
        <v>2.271</v>
      </c>
      <c r="E50" s="500">
        <f t="shared" si="25"/>
        <v>0.00016791837702858853</v>
      </c>
      <c r="F50" s="501">
        <v>2.46</v>
      </c>
      <c r="G50" s="499"/>
      <c r="H50" s="499">
        <f t="shared" si="26"/>
        <v>2.46</v>
      </c>
      <c r="I50" s="502">
        <f t="shared" si="27"/>
        <v>-0.076829268292683</v>
      </c>
      <c r="J50" s="501">
        <v>24.236</v>
      </c>
      <c r="K50" s="499">
        <v>0.265</v>
      </c>
      <c r="L50" s="499">
        <f t="shared" si="28"/>
        <v>24.501</v>
      </c>
      <c r="M50" s="502">
        <f t="shared" si="29"/>
        <v>0.0003476714914357744</v>
      </c>
      <c r="N50" s="501">
        <v>16.891000000000002</v>
      </c>
      <c r="O50" s="499">
        <v>0.506</v>
      </c>
      <c r="P50" s="499">
        <f t="shared" si="30"/>
        <v>17.397000000000002</v>
      </c>
      <c r="Q50" s="503">
        <f t="shared" si="31"/>
        <v>0.40834626659768913</v>
      </c>
    </row>
    <row r="51" spans="1:17" s="133" customFormat="1" ht="18" customHeight="1">
      <c r="A51" s="497" t="s">
        <v>269</v>
      </c>
      <c r="B51" s="498">
        <v>1195.7029999999997</v>
      </c>
      <c r="C51" s="499">
        <v>588.1930000000009</v>
      </c>
      <c r="D51" s="499">
        <f>C51+B51</f>
        <v>1783.8960000000006</v>
      </c>
      <c r="E51" s="500">
        <f>D51/$D$8</f>
        <v>0.13190177063310923</v>
      </c>
      <c r="F51" s="501">
        <v>1306.9119999999994</v>
      </c>
      <c r="G51" s="499">
        <v>768.863999999999</v>
      </c>
      <c r="H51" s="499">
        <f>G51+F51</f>
        <v>2075.7759999999985</v>
      </c>
      <c r="I51" s="502">
        <f>(D51/H51-1)</f>
        <v>-0.1406124745637285</v>
      </c>
      <c r="J51" s="501">
        <v>5752.898</v>
      </c>
      <c r="K51" s="499">
        <v>4396.295000000046</v>
      </c>
      <c r="L51" s="499">
        <f>K51+J51</f>
        <v>10149.193000000047</v>
      </c>
      <c r="M51" s="502">
        <f>(L51/$L$8)</f>
        <v>0.14401800200724615</v>
      </c>
      <c r="N51" s="501">
        <v>6385.144999999996</v>
      </c>
      <c r="O51" s="499">
        <v>3143.7895999999987</v>
      </c>
      <c r="P51" s="499">
        <f>O51+N51</f>
        <v>9528.934599999995</v>
      </c>
      <c r="Q51" s="503">
        <f>(L51/P51-1)</f>
        <v>0.06509210379091623</v>
      </c>
    </row>
    <row r="52" spans="1:17" s="133" customFormat="1" ht="18" customHeight="1" thickBot="1">
      <c r="A52" s="504"/>
      <c r="B52" s="505"/>
      <c r="C52" s="506"/>
      <c r="D52" s="506">
        <f>C52+B52</f>
        <v>0</v>
      </c>
      <c r="E52" s="507">
        <f>D52/$D$8</f>
        <v>0</v>
      </c>
      <c r="F52" s="508"/>
      <c r="G52" s="506"/>
      <c r="H52" s="506">
        <f>G52+F52</f>
        <v>0</v>
      </c>
      <c r="I52" s="509" t="e">
        <f>(D52/H52-1)</f>
        <v>#DIV/0!</v>
      </c>
      <c r="J52" s="508"/>
      <c r="K52" s="506"/>
      <c r="L52" s="506">
        <f>K52+J52</f>
        <v>0</v>
      </c>
      <c r="M52" s="509">
        <f>(L52/$L$8)</f>
        <v>0</v>
      </c>
      <c r="N52" s="508"/>
      <c r="O52" s="506"/>
      <c r="P52" s="506">
        <f>O52+N52</f>
        <v>0</v>
      </c>
      <c r="Q52" s="510" t="e">
        <f>(L52/P52-1)</f>
        <v>#DIV/0!</v>
      </c>
    </row>
    <row r="53" ht="9.75" customHeight="1" thickTop="1">
      <c r="A53" s="105"/>
    </row>
    <row r="54" ht="13.5" customHeight="1">
      <c r="A54" s="105" t="s">
        <v>49</v>
      </c>
    </row>
  </sheetData>
  <sheetProtection/>
  <mergeCells count="14"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  <mergeCell ref="J6:L6"/>
    <mergeCell ref="M6:M7"/>
    <mergeCell ref="A5:A7"/>
    <mergeCell ref="A4:Q4"/>
  </mergeCells>
  <conditionalFormatting sqref="Q53:Q65536 I53:I65536 I3 Q3">
    <cfRule type="cellIs" priority="4" dxfId="93" operator="lessThan" stopIfTrue="1">
      <formula>0</formula>
    </cfRule>
  </conditionalFormatting>
  <conditionalFormatting sqref="I8:I52 Q8:Q52">
    <cfRule type="cellIs" priority="5" dxfId="93" operator="lessThan">
      <formula>0</formula>
    </cfRule>
    <cfRule type="cellIs" priority="6" dxfId="95" operator="greaterThanOrEqual">
      <formula>0</formula>
    </cfRule>
  </conditionalFormatting>
  <conditionalFormatting sqref="I5 Q5">
    <cfRule type="cellIs" priority="1" dxfId="93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98"/>
  <sheetViews>
    <sheetView showGridLines="0" zoomScale="80" zoomScaleNormal="80" zoomScalePageLayoutView="0" workbookViewId="0" topLeftCell="A1">
      <selection activeCell="T96" sqref="T96:W96"/>
    </sheetView>
  </sheetViews>
  <sheetFormatPr defaultColWidth="8.00390625" defaultRowHeight="15"/>
  <cols>
    <col min="1" max="1" width="20.28125" style="112" customWidth="1"/>
    <col min="2" max="2" width="9.00390625" style="112" customWidth="1"/>
    <col min="3" max="3" width="9.7109375" style="112" bestFit="1" customWidth="1"/>
    <col min="4" max="4" width="8.00390625" style="112" bestFit="1" customWidth="1"/>
    <col min="5" max="5" width="9.7109375" style="112" bestFit="1" customWidth="1"/>
    <col min="6" max="6" width="9.421875" style="112" customWidth="1"/>
    <col min="7" max="7" width="9.421875" style="112" bestFit="1" customWidth="1"/>
    <col min="8" max="8" width="9.28125" style="112" bestFit="1" customWidth="1"/>
    <col min="9" max="9" width="10.7109375" style="112" bestFit="1" customWidth="1"/>
    <col min="10" max="10" width="8.57421875" style="112" customWidth="1"/>
    <col min="11" max="11" width="9.7109375" style="112" bestFit="1" customWidth="1"/>
    <col min="12" max="12" width="9.28125" style="112" bestFit="1" customWidth="1"/>
    <col min="13" max="13" width="10.28125" style="112" bestFit="1" customWidth="1"/>
    <col min="14" max="15" width="11.140625" style="112" bestFit="1" customWidth="1"/>
    <col min="16" max="16" width="8.57421875" style="112" customWidth="1"/>
    <col min="17" max="17" width="10.28125" style="112" customWidth="1"/>
    <col min="18" max="18" width="11.140625" style="112" bestFit="1" customWidth="1"/>
    <col min="19" max="19" width="9.421875" style="112" bestFit="1" customWidth="1"/>
    <col min="20" max="21" width="11.140625" style="112" bestFit="1" customWidth="1"/>
    <col min="22" max="22" width="8.28125" style="112" customWidth="1"/>
    <col min="23" max="23" width="10.28125" style="112" customWidth="1"/>
    <col min="24" max="24" width="11.140625" style="112" bestFit="1" customWidth="1"/>
    <col min="25" max="25" width="9.8515625" style="112" bestFit="1" customWidth="1"/>
    <col min="26" max="16384" width="8.00390625" style="112" customWidth="1"/>
  </cols>
  <sheetData>
    <row r="1" spans="24:25" ht="18.75" thickBot="1">
      <c r="X1" s="596" t="s">
        <v>27</v>
      </c>
      <c r="Y1" s="597"/>
    </row>
    <row r="2" ht="5.25" customHeight="1" thickBot="1"/>
    <row r="3" spans="1:25" ht="24.75" customHeight="1" thickTop="1">
      <c r="A3" s="654" t="s">
        <v>59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6"/>
    </row>
    <row r="4" spans="1:25" ht="16.5" customHeight="1" thickBot="1">
      <c r="A4" s="665" t="s">
        <v>43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6"/>
      <c r="R4" s="666"/>
      <c r="S4" s="666"/>
      <c r="T4" s="666"/>
      <c r="U4" s="666"/>
      <c r="V4" s="666"/>
      <c r="W4" s="666"/>
      <c r="X4" s="666"/>
      <c r="Y4" s="667"/>
    </row>
    <row r="5" spans="1:25" s="165" customFormat="1" ht="15.75" customHeight="1" thickBot="1" thickTop="1">
      <c r="A5" s="601" t="s">
        <v>58</v>
      </c>
      <c r="B5" s="671" t="s">
        <v>35</v>
      </c>
      <c r="C5" s="672"/>
      <c r="D5" s="672"/>
      <c r="E5" s="672"/>
      <c r="F5" s="672"/>
      <c r="G5" s="672"/>
      <c r="H5" s="672"/>
      <c r="I5" s="672"/>
      <c r="J5" s="673"/>
      <c r="K5" s="673"/>
      <c r="L5" s="673"/>
      <c r="M5" s="674"/>
      <c r="N5" s="671" t="s">
        <v>34</v>
      </c>
      <c r="O5" s="672"/>
      <c r="P5" s="672"/>
      <c r="Q5" s="672"/>
      <c r="R5" s="672"/>
      <c r="S5" s="672"/>
      <c r="T5" s="672"/>
      <c r="U5" s="672"/>
      <c r="V5" s="672"/>
      <c r="W5" s="672"/>
      <c r="X5" s="672"/>
      <c r="Y5" s="675"/>
    </row>
    <row r="6" spans="1:25" s="125" customFormat="1" ht="26.25" customHeight="1">
      <c r="A6" s="602"/>
      <c r="B6" s="660" t="s">
        <v>149</v>
      </c>
      <c r="C6" s="661"/>
      <c r="D6" s="661"/>
      <c r="E6" s="661"/>
      <c r="F6" s="661"/>
      <c r="G6" s="657" t="s">
        <v>33</v>
      </c>
      <c r="H6" s="660" t="s">
        <v>146</v>
      </c>
      <c r="I6" s="661"/>
      <c r="J6" s="661"/>
      <c r="K6" s="661"/>
      <c r="L6" s="661"/>
      <c r="M6" s="668" t="s">
        <v>32</v>
      </c>
      <c r="N6" s="660" t="s">
        <v>147</v>
      </c>
      <c r="O6" s="661"/>
      <c r="P6" s="661"/>
      <c r="Q6" s="661"/>
      <c r="R6" s="661"/>
      <c r="S6" s="657" t="s">
        <v>33</v>
      </c>
      <c r="T6" s="660" t="s">
        <v>148</v>
      </c>
      <c r="U6" s="661"/>
      <c r="V6" s="661"/>
      <c r="W6" s="661"/>
      <c r="X6" s="661"/>
      <c r="Y6" s="662" t="s">
        <v>32</v>
      </c>
    </row>
    <row r="7" spans="1:25" s="125" customFormat="1" ht="26.25" customHeight="1">
      <c r="A7" s="603"/>
      <c r="B7" s="649" t="s">
        <v>21</v>
      </c>
      <c r="C7" s="650"/>
      <c r="D7" s="651" t="s">
        <v>20</v>
      </c>
      <c r="E7" s="650"/>
      <c r="F7" s="652" t="s">
        <v>16</v>
      </c>
      <c r="G7" s="658"/>
      <c r="H7" s="649" t="s">
        <v>21</v>
      </c>
      <c r="I7" s="650"/>
      <c r="J7" s="651" t="s">
        <v>20</v>
      </c>
      <c r="K7" s="650"/>
      <c r="L7" s="652" t="s">
        <v>16</v>
      </c>
      <c r="M7" s="669"/>
      <c r="N7" s="649" t="s">
        <v>21</v>
      </c>
      <c r="O7" s="650"/>
      <c r="P7" s="651" t="s">
        <v>20</v>
      </c>
      <c r="Q7" s="650"/>
      <c r="R7" s="652" t="s">
        <v>16</v>
      </c>
      <c r="S7" s="658"/>
      <c r="T7" s="649" t="s">
        <v>21</v>
      </c>
      <c r="U7" s="650"/>
      <c r="V7" s="651" t="s">
        <v>20</v>
      </c>
      <c r="W7" s="650"/>
      <c r="X7" s="652" t="s">
        <v>16</v>
      </c>
      <c r="Y7" s="663"/>
    </row>
    <row r="8" spans="1:25" s="161" customFormat="1" ht="21" customHeight="1" thickBot="1">
      <c r="A8" s="604"/>
      <c r="B8" s="164" t="s">
        <v>18</v>
      </c>
      <c r="C8" s="162" t="s">
        <v>17</v>
      </c>
      <c r="D8" s="163" t="s">
        <v>18</v>
      </c>
      <c r="E8" s="162" t="s">
        <v>17</v>
      </c>
      <c r="F8" s="653"/>
      <c r="G8" s="659"/>
      <c r="H8" s="164" t="s">
        <v>18</v>
      </c>
      <c r="I8" s="162" t="s">
        <v>17</v>
      </c>
      <c r="J8" s="163" t="s">
        <v>18</v>
      </c>
      <c r="K8" s="162" t="s">
        <v>17</v>
      </c>
      <c r="L8" s="653"/>
      <c r="M8" s="670"/>
      <c r="N8" s="164" t="s">
        <v>18</v>
      </c>
      <c r="O8" s="162" t="s">
        <v>17</v>
      </c>
      <c r="P8" s="163" t="s">
        <v>18</v>
      </c>
      <c r="Q8" s="162" t="s">
        <v>17</v>
      </c>
      <c r="R8" s="653"/>
      <c r="S8" s="659"/>
      <c r="T8" s="164" t="s">
        <v>18</v>
      </c>
      <c r="U8" s="162" t="s">
        <v>17</v>
      </c>
      <c r="V8" s="163" t="s">
        <v>18</v>
      </c>
      <c r="W8" s="162" t="s">
        <v>17</v>
      </c>
      <c r="X8" s="653"/>
      <c r="Y8" s="664"/>
    </row>
    <row r="9" spans="1:25" s="154" customFormat="1" ht="18" customHeight="1" thickBot="1" thickTop="1">
      <c r="A9" s="160" t="s">
        <v>23</v>
      </c>
      <c r="B9" s="158">
        <f>B10+B35+B52+B67+B88+B96</f>
        <v>465961</v>
      </c>
      <c r="C9" s="157">
        <f>C10+C35+C52+C67+C88+C96</f>
        <v>433249</v>
      </c>
      <c r="D9" s="156">
        <f>D10+D35+D52+D67+D88+D96</f>
        <v>419</v>
      </c>
      <c r="E9" s="157">
        <f>E10+E35+E52+E67+E88+E96</f>
        <v>267</v>
      </c>
      <c r="F9" s="156">
        <f aca="true" t="shared" si="0" ref="F9:F50">SUM(B9:E9)</f>
        <v>899896</v>
      </c>
      <c r="G9" s="159">
        <f aca="true" t="shared" si="1" ref="G9:G50">F9/$F$9</f>
        <v>1</v>
      </c>
      <c r="H9" s="158">
        <f>H10+H35+H52+H67+H88+H96</f>
        <v>424520</v>
      </c>
      <c r="I9" s="157">
        <f>I10+I35+I52+I67+I88+I96</f>
        <v>417357</v>
      </c>
      <c r="J9" s="156">
        <f>J10+J35+J52+J67+J88+J96</f>
        <v>2463</v>
      </c>
      <c r="K9" s="157">
        <f>K10+K35+K52+K67+K88+K96</f>
        <v>2559</v>
      </c>
      <c r="L9" s="156">
        <f aca="true" t="shared" si="2" ref="L9:L50">SUM(H9:K9)</f>
        <v>846899</v>
      </c>
      <c r="M9" s="346">
        <f aca="true" t="shared" si="3" ref="M9:M49">IF(ISERROR(F9/L9-1),"         /0",(F9/L9-1))</f>
        <v>0.06257770997486123</v>
      </c>
      <c r="N9" s="158">
        <f>N10+N35+N52+N67+N88+N96</f>
        <v>2358884</v>
      </c>
      <c r="O9" s="157">
        <f>O10+O35+O52+O67+O88+O96</f>
        <v>2203505</v>
      </c>
      <c r="P9" s="156">
        <f>P10+P35+P52+P67+P88+P96</f>
        <v>14366</v>
      </c>
      <c r="Q9" s="157">
        <f>Q10+Q35+Q52+Q67+Q88+Q96</f>
        <v>9853</v>
      </c>
      <c r="R9" s="156">
        <f aca="true" t="shared" si="4" ref="R9:R50">SUM(N9:Q9)</f>
        <v>4586608</v>
      </c>
      <c r="S9" s="159">
        <f aca="true" t="shared" si="5" ref="S9:S50">R9/$R$9</f>
        <v>1</v>
      </c>
      <c r="T9" s="158">
        <f>T10+T35+T52+T67+T88+T96</f>
        <v>2133573</v>
      </c>
      <c r="U9" s="157">
        <f>U10+U35+U52+U67+U88+U96</f>
        <v>2048133</v>
      </c>
      <c r="V9" s="156">
        <f>V10+V35+V52+V67+V88+V96</f>
        <v>18566</v>
      </c>
      <c r="W9" s="157">
        <f>W10+W35+W52+W67+W88+W96</f>
        <v>19446</v>
      </c>
      <c r="X9" s="156">
        <f aca="true" t="shared" si="6" ref="X9:X50">SUM(T9:W9)</f>
        <v>4219718</v>
      </c>
      <c r="Y9" s="155">
        <f aca="true" t="shared" si="7" ref="Y9:Y49">IF(ISERROR(R9/X9-1),"         /0",(R9/X9-1))</f>
        <v>0.08694656846737159</v>
      </c>
    </row>
    <row r="10" spans="1:25" s="146" customFormat="1" ht="19.5" customHeight="1">
      <c r="A10" s="153" t="s">
        <v>57</v>
      </c>
      <c r="B10" s="150">
        <f>SUM(B11:B34)</f>
        <v>140290</v>
      </c>
      <c r="C10" s="149">
        <f>SUM(C11:C34)</f>
        <v>132897</v>
      </c>
      <c r="D10" s="148">
        <f>SUM(D11:D34)</f>
        <v>11</v>
      </c>
      <c r="E10" s="149">
        <f>SUM(E11:E34)</f>
        <v>50</v>
      </c>
      <c r="F10" s="148">
        <f t="shared" si="0"/>
        <v>273248</v>
      </c>
      <c r="G10" s="151">
        <f t="shared" si="1"/>
        <v>0.3036439766373003</v>
      </c>
      <c r="H10" s="150">
        <f>SUM(H11:H34)</f>
        <v>125150</v>
      </c>
      <c r="I10" s="149">
        <f>SUM(I11:I34)</f>
        <v>124611</v>
      </c>
      <c r="J10" s="148">
        <f>SUM(J11:J34)</f>
        <v>16</v>
      </c>
      <c r="K10" s="149">
        <f>SUM(K11:K34)</f>
        <v>2</v>
      </c>
      <c r="L10" s="148">
        <f t="shared" si="2"/>
        <v>249779</v>
      </c>
      <c r="M10" s="152">
        <f t="shared" si="3"/>
        <v>0.09395905980887109</v>
      </c>
      <c r="N10" s="150">
        <f>SUM(N11:N34)</f>
        <v>710460</v>
      </c>
      <c r="O10" s="149">
        <f>SUM(O11:O34)</f>
        <v>660708</v>
      </c>
      <c r="P10" s="148">
        <f>SUM(P11:P34)</f>
        <v>873</v>
      </c>
      <c r="Q10" s="149">
        <f>SUM(Q11:Q34)</f>
        <v>1437</v>
      </c>
      <c r="R10" s="148">
        <f t="shared" si="4"/>
        <v>1373478</v>
      </c>
      <c r="S10" s="151">
        <f t="shared" si="5"/>
        <v>0.2994539755741062</v>
      </c>
      <c r="T10" s="150">
        <f>SUM(T11:T34)</f>
        <v>625836</v>
      </c>
      <c r="U10" s="149">
        <f>SUM(U11:U34)</f>
        <v>611611</v>
      </c>
      <c r="V10" s="148">
        <f>SUM(V11:V34)</f>
        <v>506</v>
      </c>
      <c r="W10" s="149">
        <f>SUM(W11:W34)</f>
        <v>177</v>
      </c>
      <c r="X10" s="148">
        <f t="shared" si="6"/>
        <v>1238130</v>
      </c>
      <c r="Y10" s="147">
        <f t="shared" si="7"/>
        <v>0.10931646919144189</v>
      </c>
    </row>
    <row r="11" spans="1:25" ht="19.5" customHeight="1">
      <c r="A11" s="363" t="s">
        <v>270</v>
      </c>
      <c r="B11" s="364">
        <v>21971</v>
      </c>
      <c r="C11" s="365">
        <v>20607</v>
      </c>
      <c r="D11" s="366">
        <v>5</v>
      </c>
      <c r="E11" s="365">
        <v>0</v>
      </c>
      <c r="F11" s="366">
        <f t="shared" si="0"/>
        <v>42583</v>
      </c>
      <c r="G11" s="367">
        <f t="shared" si="1"/>
        <v>0.04731991252322491</v>
      </c>
      <c r="H11" s="364">
        <v>22781</v>
      </c>
      <c r="I11" s="365">
        <v>24230</v>
      </c>
      <c r="J11" s="366">
        <v>0</v>
      </c>
      <c r="K11" s="365">
        <v>0</v>
      </c>
      <c r="L11" s="366">
        <f t="shared" si="2"/>
        <v>47011</v>
      </c>
      <c r="M11" s="368">
        <f t="shared" si="3"/>
        <v>-0.09419072132054196</v>
      </c>
      <c r="N11" s="364">
        <v>117090</v>
      </c>
      <c r="O11" s="365">
        <v>102910</v>
      </c>
      <c r="P11" s="366">
        <v>248</v>
      </c>
      <c r="Q11" s="365">
        <v>365</v>
      </c>
      <c r="R11" s="366">
        <f t="shared" si="4"/>
        <v>220613</v>
      </c>
      <c r="S11" s="367">
        <f t="shared" si="5"/>
        <v>0.04809937975950855</v>
      </c>
      <c r="T11" s="364">
        <v>114571</v>
      </c>
      <c r="U11" s="365">
        <v>119542</v>
      </c>
      <c r="V11" s="366">
        <v>27</v>
      </c>
      <c r="W11" s="365">
        <v>117</v>
      </c>
      <c r="X11" s="366">
        <f t="shared" si="6"/>
        <v>234257</v>
      </c>
      <c r="Y11" s="369">
        <f t="shared" si="7"/>
        <v>-0.05824372377346243</v>
      </c>
    </row>
    <row r="12" spans="1:25" ht="19.5" customHeight="1">
      <c r="A12" s="370" t="s">
        <v>271</v>
      </c>
      <c r="B12" s="371">
        <v>9597</v>
      </c>
      <c r="C12" s="372">
        <v>9658</v>
      </c>
      <c r="D12" s="373">
        <v>0</v>
      </c>
      <c r="E12" s="372">
        <v>0</v>
      </c>
      <c r="F12" s="373">
        <f t="shared" si="0"/>
        <v>19255</v>
      </c>
      <c r="G12" s="374">
        <f t="shared" si="1"/>
        <v>0.021396916977072907</v>
      </c>
      <c r="H12" s="371">
        <v>11204</v>
      </c>
      <c r="I12" s="372">
        <v>11059</v>
      </c>
      <c r="J12" s="373">
        <v>1</v>
      </c>
      <c r="K12" s="372">
        <v>0</v>
      </c>
      <c r="L12" s="373">
        <f t="shared" si="2"/>
        <v>22264</v>
      </c>
      <c r="M12" s="375">
        <f t="shared" si="3"/>
        <v>-0.1351509162773985</v>
      </c>
      <c r="N12" s="371">
        <v>50411</v>
      </c>
      <c r="O12" s="372">
        <v>53846</v>
      </c>
      <c r="P12" s="373"/>
      <c r="Q12" s="372">
        <v>0</v>
      </c>
      <c r="R12" s="373">
        <f t="shared" si="4"/>
        <v>104257</v>
      </c>
      <c r="S12" s="374">
        <f t="shared" si="5"/>
        <v>0.02273074132343553</v>
      </c>
      <c r="T12" s="371">
        <v>61180</v>
      </c>
      <c r="U12" s="372">
        <v>59481</v>
      </c>
      <c r="V12" s="373">
        <v>8</v>
      </c>
      <c r="W12" s="372">
        <v>0</v>
      </c>
      <c r="X12" s="373">
        <f t="shared" si="6"/>
        <v>120669</v>
      </c>
      <c r="Y12" s="376">
        <f t="shared" si="7"/>
        <v>-0.13600841972669042</v>
      </c>
    </row>
    <row r="13" spans="1:25" ht="19.5" customHeight="1">
      <c r="A13" s="370" t="s">
        <v>272</v>
      </c>
      <c r="B13" s="371">
        <v>9715</v>
      </c>
      <c r="C13" s="372">
        <v>8310</v>
      </c>
      <c r="D13" s="373">
        <v>0</v>
      </c>
      <c r="E13" s="372">
        <v>0</v>
      </c>
      <c r="F13" s="373">
        <f t="shared" si="0"/>
        <v>18025</v>
      </c>
      <c r="G13" s="374">
        <f t="shared" si="1"/>
        <v>0.020030092366228987</v>
      </c>
      <c r="H13" s="371">
        <v>8264</v>
      </c>
      <c r="I13" s="372">
        <v>8066</v>
      </c>
      <c r="J13" s="373"/>
      <c r="K13" s="372"/>
      <c r="L13" s="373">
        <f t="shared" si="2"/>
        <v>16330</v>
      </c>
      <c r="M13" s="375">
        <f t="shared" si="3"/>
        <v>0.10379669320269436</v>
      </c>
      <c r="N13" s="371">
        <v>38711</v>
      </c>
      <c r="O13" s="372">
        <v>33488</v>
      </c>
      <c r="P13" s="373">
        <v>126</v>
      </c>
      <c r="Q13" s="372">
        <v>375</v>
      </c>
      <c r="R13" s="373">
        <f t="shared" si="4"/>
        <v>72700</v>
      </c>
      <c r="S13" s="374">
        <f t="shared" si="5"/>
        <v>0.015850493436543957</v>
      </c>
      <c r="T13" s="371">
        <v>37753</v>
      </c>
      <c r="U13" s="372">
        <v>39415</v>
      </c>
      <c r="V13" s="373">
        <v>105</v>
      </c>
      <c r="W13" s="372">
        <v>0</v>
      </c>
      <c r="X13" s="373">
        <f t="shared" si="6"/>
        <v>77273</v>
      </c>
      <c r="Y13" s="376">
        <f t="shared" si="7"/>
        <v>-0.05917979113014893</v>
      </c>
    </row>
    <row r="14" spans="1:25" ht="19.5" customHeight="1">
      <c r="A14" s="370" t="s">
        <v>273</v>
      </c>
      <c r="B14" s="371">
        <v>7861</v>
      </c>
      <c r="C14" s="372">
        <v>7716</v>
      </c>
      <c r="D14" s="373">
        <v>0</v>
      </c>
      <c r="E14" s="372">
        <v>0</v>
      </c>
      <c r="F14" s="373">
        <f t="shared" si="0"/>
        <v>15577</v>
      </c>
      <c r="G14" s="374">
        <f t="shared" si="1"/>
        <v>0.017309778018793284</v>
      </c>
      <c r="H14" s="371">
        <v>8072</v>
      </c>
      <c r="I14" s="372">
        <v>8314</v>
      </c>
      <c r="J14" s="373"/>
      <c r="K14" s="372"/>
      <c r="L14" s="373">
        <f t="shared" si="2"/>
        <v>16386</v>
      </c>
      <c r="M14" s="375">
        <f t="shared" si="3"/>
        <v>-0.049371414622238485</v>
      </c>
      <c r="N14" s="371">
        <v>38947</v>
      </c>
      <c r="O14" s="372">
        <v>41261</v>
      </c>
      <c r="P14" s="373"/>
      <c r="Q14" s="372"/>
      <c r="R14" s="373">
        <f t="shared" si="4"/>
        <v>80208</v>
      </c>
      <c r="S14" s="374">
        <f t="shared" si="5"/>
        <v>0.017487432978793915</v>
      </c>
      <c r="T14" s="371">
        <v>38458</v>
      </c>
      <c r="U14" s="372">
        <v>39149</v>
      </c>
      <c r="V14" s="373">
        <v>154</v>
      </c>
      <c r="W14" s="372"/>
      <c r="X14" s="373">
        <f t="shared" si="6"/>
        <v>77761</v>
      </c>
      <c r="Y14" s="376">
        <f t="shared" si="7"/>
        <v>0.03146821671531996</v>
      </c>
    </row>
    <row r="15" spans="1:25" ht="19.5" customHeight="1">
      <c r="A15" s="370" t="s">
        <v>274</v>
      </c>
      <c r="B15" s="371">
        <v>7986</v>
      </c>
      <c r="C15" s="372">
        <v>6510</v>
      </c>
      <c r="D15" s="373">
        <v>0</v>
      </c>
      <c r="E15" s="372">
        <v>0</v>
      </c>
      <c r="F15" s="373">
        <f aca="true" t="shared" si="8" ref="F15:F25">SUM(B15:E15)</f>
        <v>14496</v>
      </c>
      <c r="G15" s="374">
        <f aca="true" t="shared" si="9" ref="G15:G25">F15/$F$9</f>
        <v>0.01610852809658005</v>
      </c>
      <c r="H15" s="371">
        <v>7404</v>
      </c>
      <c r="I15" s="372">
        <v>7805</v>
      </c>
      <c r="J15" s="373">
        <v>0</v>
      </c>
      <c r="K15" s="372">
        <v>0</v>
      </c>
      <c r="L15" s="373">
        <f aca="true" t="shared" si="10" ref="L15:L25">SUM(H15:K15)</f>
        <v>15209</v>
      </c>
      <c r="M15" s="375">
        <f aca="true" t="shared" si="11" ref="M15:M25">IF(ISERROR(F15/L15-1),"         /0",(F15/L15-1))</f>
        <v>-0.04688013676112823</v>
      </c>
      <c r="N15" s="371">
        <v>46448</v>
      </c>
      <c r="O15" s="372">
        <v>35083</v>
      </c>
      <c r="P15" s="373">
        <v>0</v>
      </c>
      <c r="Q15" s="372">
        <v>8</v>
      </c>
      <c r="R15" s="373">
        <f aca="true" t="shared" si="12" ref="R15:R25">SUM(N15:Q15)</f>
        <v>81539</v>
      </c>
      <c r="S15" s="374">
        <f aca="true" t="shared" si="13" ref="S15:S25">R15/$R$9</f>
        <v>0.017777625644048934</v>
      </c>
      <c r="T15" s="371">
        <v>35894</v>
      </c>
      <c r="U15" s="372">
        <v>36561</v>
      </c>
      <c r="V15" s="373">
        <v>0</v>
      </c>
      <c r="W15" s="372">
        <v>0</v>
      </c>
      <c r="X15" s="373">
        <f aca="true" t="shared" si="14" ref="X15:X25">SUM(T15:W15)</f>
        <v>72455</v>
      </c>
      <c r="Y15" s="376">
        <f aca="true" t="shared" si="15" ref="Y15:Y25">IF(ISERROR(R15/X15-1),"         /0",(R15/X15-1))</f>
        <v>0.12537437029880616</v>
      </c>
    </row>
    <row r="16" spans="1:25" ht="19.5" customHeight="1">
      <c r="A16" s="370" t="s">
        <v>275</v>
      </c>
      <c r="B16" s="371">
        <v>6993</v>
      </c>
      <c r="C16" s="372">
        <v>7350</v>
      </c>
      <c r="D16" s="373">
        <v>0</v>
      </c>
      <c r="E16" s="372">
        <v>0</v>
      </c>
      <c r="F16" s="373">
        <f t="shared" si="8"/>
        <v>14343</v>
      </c>
      <c r="G16" s="374">
        <f t="shared" si="9"/>
        <v>0.01593850844986532</v>
      </c>
      <c r="H16" s="371">
        <v>7690</v>
      </c>
      <c r="I16" s="372">
        <v>8327</v>
      </c>
      <c r="J16" s="373"/>
      <c r="K16" s="372"/>
      <c r="L16" s="373">
        <f t="shared" si="10"/>
        <v>16017</v>
      </c>
      <c r="M16" s="375">
        <f t="shared" si="11"/>
        <v>-0.1045139539239558</v>
      </c>
      <c r="N16" s="371">
        <v>36460</v>
      </c>
      <c r="O16" s="372">
        <v>34944</v>
      </c>
      <c r="P16" s="373">
        <v>119</v>
      </c>
      <c r="Q16" s="372">
        <v>64</v>
      </c>
      <c r="R16" s="373">
        <f t="shared" si="12"/>
        <v>71587</v>
      </c>
      <c r="S16" s="374">
        <f t="shared" si="13"/>
        <v>0.015607830448994116</v>
      </c>
      <c r="T16" s="371">
        <v>36416</v>
      </c>
      <c r="U16" s="372">
        <v>37564</v>
      </c>
      <c r="V16" s="373">
        <v>0</v>
      </c>
      <c r="W16" s="372">
        <v>2</v>
      </c>
      <c r="X16" s="373">
        <f t="shared" si="14"/>
        <v>73982</v>
      </c>
      <c r="Y16" s="376">
        <f t="shared" si="15"/>
        <v>-0.032372739314968535</v>
      </c>
    </row>
    <row r="17" spans="1:25" ht="19.5" customHeight="1">
      <c r="A17" s="370" t="s">
        <v>276</v>
      </c>
      <c r="B17" s="371">
        <v>6391</v>
      </c>
      <c r="C17" s="372">
        <v>7340</v>
      </c>
      <c r="D17" s="373">
        <v>0</v>
      </c>
      <c r="E17" s="372">
        <v>0</v>
      </c>
      <c r="F17" s="373">
        <f t="shared" si="8"/>
        <v>13731</v>
      </c>
      <c r="G17" s="374">
        <f t="shared" si="9"/>
        <v>0.015258429863006392</v>
      </c>
      <c r="H17" s="371">
        <v>6058</v>
      </c>
      <c r="I17" s="372">
        <v>6611</v>
      </c>
      <c r="J17" s="373"/>
      <c r="K17" s="372"/>
      <c r="L17" s="373">
        <f t="shared" si="10"/>
        <v>12669</v>
      </c>
      <c r="M17" s="375">
        <f t="shared" si="11"/>
        <v>0.08382666350935364</v>
      </c>
      <c r="N17" s="371">
        <v>33948</v>
      </c>
      <c r="O17" s="372">
        <v>37505</v>
      </c>
      <c r="P17" s="373">
        <v>79</v>
      </c>
      <c r="Q17" s="372">
        <v>144</v>
      </c>
      <c r="R17" s="373">
        <f t="shared" si="12"/>
        <v>71676</v>
      </c>
      <c r="S17" s="374">
        <f t="shared" si="13"/>
        <v>0.01562723476695632</v>
      </c>
      <c r="T17" s="371">
        <v>33556</v>
      </c>
      <c r="U17" s="372">
        <v>34058</v>
      </c>
      <c r="V17" s="373"/>
      <c r="W17" s="372"/>
      <c r="X17" s="373">
        <f t="shared" si="14"/>
        <v>67614</v>
      </c>
      <c r="Y17" s="376">
        <f t="shared" si="15"/>
        <v>0.060076315555950055</v>
      </c>
    </row>
    <row r="18" spans="1:25" ht="19.5" customHeight="1">
      <c r="A18" s="370" t="s">
        <v>277</v>
      </c>
      <c r="B18" s="371">
        <v>5707</v>
      </c>
      <c r="C18" s="372">
        <v>6285</v>
      </c>
      <c r="D18" s="373">
        <v>0</v>
      </c>
      <c r="E18" s="372">
        <v>0</v>
      </c>
      <c r="F18" s="373">
        <f t="shared" si="8"/>
        <v>11992</v>
      </c>
      <c r="G18" s="374">
        <f t="shared" si="9"/>
        <v>0.013325984335967711</v>
      </c>
      <c r="H18" s="371">
        <v>7967</v>
      </c>
      <c r="I18" s="372">
        <v>7581</v>
      </c>
      <c r="J18" s="373"/>
      <c r="K18" s="372"/>
      <c r="L18" s="373">
        <f t="shared" si="10"/>
        <v>15548</v>
      </c>
      <c r="M18" s="375">
        <f t="shared" si="11"/>
        <v>-0.2287110882428608</v>
      </c>
      <c r="N18" s="371">
        <v>28386</v>
      </c>
      <c r="O18" s="372">
        <v>32846</v>
      </c>
      <c r="P18" s="373">
        <v>0</v>
      </c>
      <c r="Q18" s="372">
        <v>0</v>
      </c>
      <c r="R18" s="373">
        <f t="shared" si="12"/>
        <v>61232</v>
      </c>
      <c r="S18" s="374">
        <f t="shared" si="13"/>
        <v>0.013350170757998067</v>
      </c>
      <c r="T18" s="371">
        <v>40394</v>
      </c>
      <c r="U18" s="372">
        <v>37498</v>
      </c>
      <c r="V18" s="373">
        <v>1</v>
      </c>
      <c r="W18" s="372">
        <v>0</v>
      </c>
      <c r="X18" s="373">
        <f t="shared" si="14"/>
        <v>77893</v>
      </c>
      <c r="Y18" s="376">
        <f t="shared" si="15"/>
        <v>-0.213895985518596</v>
      </c>
    </row>
    <row r="19" spans="1:25" ht="19.5" customHeight="1">
      <c r="A19" s="370" t="s">
        <v>278</v>
      </c>
      <c r="B19" s="371">
        <v>4965</v>
      </c>
      <c r="C19" s="372">
        <v>4609</v>
      </c>
      <c r="D19" s="373">
        <v>0</v>
      </c>
      <c r="E19" s="372">
        <v>0</v>
      </c>
      <c r="F19" s="373">
        <f t="shared" si="8"/>
        <v>9574</v>
      </c>
      <c r="G19" s="374">
        <f t="shared" si="9"/>
        <v>0.010639007174162348</v>
      </c>
      <c r="H19" s="371">
        <v>3159</v>
      </c>
      <c r="I19" s="372">
        <v>3197</v>
      </c>
      <c r="J19" s="373"/>
      <c r="K19" s="372">
        <v>0</v>
      </c>
      <c r="L19" s="373">
        <f t="shared" si="10"/>
        <v>6356</v>
      </c>
      <c r="M19" s="375">
        <f t="shared" si="11"/>
        <v>0.5062932662051605</v>
      </c>
      <c r="N19" s="371">
        <v>26037</v>
      </c>
      <c r="O19" s="372">
        <v>22104</v>
      </c>
      <c r="P19" s="373">
        <v>2</v>
      </c>
      <c r="Q19" s="372">
        <v>6</v>
      </c>
      <c r="R19" s="373">
        <f t="shared" si="12"/>
        <v>48149</v>
      </c>
      <c r="S19" s="374">
        <f t="shared" si="13"/>
        <v>0.010497736017553713</v>
      </c>
      <c r="T19" s="371">
        <v>16210</v>
      </c>
      <c r="U19" s="372">
        <v>16082</v>
      </c>
      <c r="V19" s="373">
        <v>10</v>
      </c>
      <c r="W19" s="372">
        <v>0</v>
      </c>
      <c r="X19" s="373">
        <f t="shared" si="14"/>
        <v>32302</v>
      </c>
      <c r="Y19" s="376">
        <f t="shared" si="15"/>
        <v>0.49058881802984344</v>
      </c>
    </row>
    <row r="20" spans="1:25" ht="19.5" customHeight="1">
      <c r="A20" s="370" t="s">
        <v>279</v>
      </c>
      <c r="B20" s="371">
        <v>3359</v>
      </c>
      <c r="C20" s="372">
        <v>3916</v>
      </c>
      <c r="D20" s="373">
        <v>0</v>
      </c>
      <c r="E20" s="372">
        <v>50</v>
      </c>
      <c r="F20" s="373">
        <f t="shared" si="8"/>
        <v>7325</v>
      </c>
      <c r="G20" s="374">
        <f t="shared" si="9"/>
        <v>0.008139829491407896</v>
      </c>
      <c r="H20" s="371">
        <v>5581</v>
      </c>
      <c r="I20" s="372">
        <v>5693</v>
      </c>
      <c r="J20" s="373">
        <v>1</v>
      </c>
      <c r="K20" s="372"/>
      <c r="L20" s="373">
        <f t="shared" si="10"/>
        <v>11275</v>
      </c>
      <c r="M20" s="375">
        <f t="shared" si="11"/>
        <v>-0.35033259423503327</v>
      </c>
      <c r="N20" s="371">
        <v>20881</v>
      </c>
      <c r="O20" s="372">
        <v>25271</v>
      </c>
      <c r="P20" s="373"/>
      <c r="Q20" s="372">
        <v>50</v>
      </c>
      <c r="R20" s="373">
        <f t="shared" si="12"/>
        <v>46202</v>
      </c>
      <c r="S20" s="374">
        <f t="shared" si="13"/>
        <v>0.010073239308874882</v>
      </c>
      <c r="T20" s="371">
        <v>27702</v>
      </c>
      <c r="U20" s="372">
        <v>27300</v>
      </c>
      <c r="V20" s="373">
        <v>8</v>
      </c>
      <c r="W20" s="372">
        <v>3</v>
      </c>
      <c r="X20" s="373">
        <f t="shared" si="14"/>
        <v>55013</v>
      </c>
      <c r="Y20" s="376">
        <f t="shared" si="15"/>
        <v>-0.1601621434933561</v>
      </c>
    </row>
    <row r="21" spans="1:25" ht="19.5" customHeight="1">
      <c r="A21" s="370" t="s">
        <v>280</v>
      </c>
      <c r="B21" s="371">
        <v>3550</v>
      </c>
      <c r="C21" s="372">
        <v>3067</v>
      </c>
      <c r="D21" s="373">
        <v>0</v>
      </c>
      <c r="E21" s="372">
        <v>0</v>
      </c>
      <c r="F21" s="373">
        <f t="shared" si="8"/>
        <v>6617</v>
      </c>
      <c r="G21" s="374">
        <f t="shared" si="9"/>
        <v>0.0073530719105318835</v>
      </c>
      <c r="H21" s="371">
        <v>1252</v>
      </c>
      <c r="I21" s="372">
        <v>1113</v>
      </c>
      <c r="J21" s="373"/>
      <c r="K21" s="372"/>
      <c r="L21" s="373">
        <f t="shared" si="10"/>
        <v>2365</v>
      </c>
      <c r="M21" s="375">
        <f t="shared" si="11"/>
        <v>1.7978858350951374</v>
      </c>
      <c r="N21" s="371">
        <v>17729</v>
      </c>
      <c r="O21" s="372">
        <v>17620</v>
      </c>
      <c r="P21" s="373"/>
      <c r="Q21" s="372">
        <v>0</v>
      </c>
      <c r="R21" s="373">
        <f t="shared" si="12"/>
        <v>35349</v>
      </c>
      <c r="S21" s="374">
        <f t="shared" si="13"/>
        <v>0.007707002647708285</v>
      </c>
      <c r="T21" s="371">
        <v>7401</v>
      </c>
      <c r="U21" s="372">
        <v>6548</v>
      </c>
      <c r="V21" s="373"/>
      <c r="W21" s="372"/>
      <c r="X21" s="373">
        <f t="shared" si="14"/>
        <v>13949</v>
      </c>
      <c r="Y21" s="376">
        <f t="shared" si="15"/>
        <v>1.5341601548498098</v>
      </c>
    </row>
    <row r="22" spans="1:25" ht="19.5" customHeight="1">
      <c r="A22" s="370" t="s">
        <v>281</v>
      </c>
      <c r="B22" s="371">
        <v>3452</v>
      </c>
      <c r="C22" s="372">
        <v>3135</v>
      </c>
      <c r="D22" s="373">
        <v>0</v>
      </c>
      <c r="E22" s="372">
        <v>0</v>
      </c>
      <c r="F22" s="373">
        <f t="shared" si="8"/>
        <v>6587</v>
      </c>
      <c r="G22" s="374">
        <f t="shared" si="9"/>
        <v>0.007319734724901544</v>
      </c>
      <c r="H22" s="371">
        <v>3066</v>
      </c>
      <c r="I22" s="372">
        <v>2975</v>
      </c>
      <c r="J22" s="373"/>
      <c r="K22" s="372"/>
      <c r="L22" s="373">
        <f t="shared" si="10"/>
        <v>6041</v>
      </c>
      <c r="M22" s="375">
        <f t="shared" si="11"/>
        <v>0.09038238702201618</v>
      </c>
      <c r="N22" s="371">
        <v>17155</v>
      </c>
      <c r="O22" s="372">
        <v>12239</v>
      </c>
      <c r="P22" s="373"/>
      <c r="Q22" s="372"/>
      <c r="R22" s="373">
        <f t="shared" si="12"/>
        <v>29394</v>
      </c>
      <c r="S22" s="374">
        <f t="shared" si="13"/>
        <v>0.006408657552596603</v>
      </c>
      <c r="T22" s="371">
        <v>14163</v>
      </c>
      <c r="U22" s="372">
        <v>14340</v>
      </c>
      <c r="V22" s="373">
        <v>118</v>
      </c>
      <c r="W22" s="372">
        <v>0</v>
      </c>
      <c r="X22" s="373">
        <f t="shared" si="14"/>
        <v>28621</v>
      </c>
      <c r="Y22" s="376">
        <f t="shared" si="15"/>
        <v>0.0270081408755809</v>
      </c>
    </row>
    <row r="23" spans="1:25" ht="19.5" customHeight="1">
      <c r="A23" s="370" t="s">
        <v>282</v>
      </c>
      <c r="B23" s="371">
        <v>3063</v>
      </c>
      <c r="C23" s="372">
        <v>2797</v>
      </c>
      <c r="D23" s="373">
        <v>1</v>
      </c>
      <c r="E23" s="372">
        <v>0</v>
      </c>
      <c r="F23" s="373">
        <f t="shared" si="8"/>
        <v>5861</v>
      </c>
      <c r="G23" s="374">
        <f t="shared" si="9"/>
        <v>0.006512974832647328</v>
      </c>
      <c r="H23" s="371">
        <v>2520</v>
      </c>
      <c r="I23" s="372">
        <v>2462</v>
      </c>
      <c r="J23" s="373"/>
      <c r="K23" s="372">
        <v>0</v>
      </c>
      <c r="L23" s="373">
        <f t="shared" si="10"/>
        <v>4982</v>
      </c>
      <c r="M23" s="375">
        <f t="shared" si="11"/>
        <v>0.17643516659975922</v>
      </c>
      <c r="N23" s="371">
        <v>16536</v>
      </c>
      <c r="O23" s="372">
        <v>14566</v>
      </c>
      <c r="P23" s="373">
        <v>1</v>
      </c>
      <c r="Q23" s="372"/>
      <c r="R23" s="373">
        <f t="shared" si="12"/>
        <v>31103</v>
      </c>
      <c r="S23" s="374">
        <f t="shared" si="13"/>
        <v>0.006781264062679871</v>
      </c>
      <c r="T23" s="371">
        <v>13208</v>
      </c>
      <c r="U23" s="372">
        <v>12312</v>
      </c>
      <c r="V23" s="373"/>
      <c r="W23" s="372">
        <v>0</v>
      </c>
      <c r="X23" s="373">
        <f t="shared" si="14"/>
        <v>25520</v>
      </c>
      <c r="Y23" s="376">
        <f t="shared" si="15"/>
        <v>0.21876959247648897</v>
      </c>
    </row>
    <row r="24" spans="1:25" ht="19.5" customHeight="1">
      <c r="A24" s="370" t="s">
        <v>283</v>
      </c>
      <c r="B24" s="371">
        <v>2728</v>
      </c>
      <c r="C24" s="372">
        <v>2664</v>
      </c>
      <c r="D24" s="373">
        <v>0</v>
      </c>
      <c r="E24" s="372">
        <v>0</v>
      </c>
      <c r="F24" s="373">
        <f t="shared" si="8"/>
        <v>5392</v>
      </c>
      <c r="G24" s="374">
        <f t="shared" si="9"/>
        <v>0.0059918034972930205</v>
      </c>
      <c r="H24" s="371">
        <v>2127</v>
      </c>
      <c r="I24" s="372">
        <v>4504</v>
      </c>
      <c r="J24" s="373"/>
      <c r="K24" s="372"/>
      <c r="L24" s="373">
        <f t="shared" si="10"/>
        <v>6631</v>
      </c>
      <c r="M24" s="375">
        <f t="shared" si="11"/>
        <v>-0.18684964560398132</v>
      </c>
      <c r="N24" s="371">
        <v>12603</v>
      </c>
      <c r="O24" s="372">
        <v>12329</v>
      </c>
      <c r="P24" s="373"/>
      <c r="Q24" s="372"/>
      <c r="R24" s="373">
        <f t="shared" si="12"/>
        <v>24932</v>
      </c>
      <c r="S24" s="374">
        <f t="shared" si="13"/>
        <v>0.005435825341952048</v>
      </c>
      <c r="T24" s="371">
        <v>9467</v>
      </c>
      <c r="U24" s="372">
        <v>20638</v>
      </c>
      <c r="V24" s="373"/>
      <c r="W24" s="372"/>
      <c r="X24" s="373">
        <f t="shared" si="14"/>
        <v>30105</v>
      </c>
      <c r="Y24" s="376">
        <f t="shared" si="15"/>
        <v>-0.17183192160770633</v>
      </c>
    </row>
    <row r="25" spans="1:25" ht="19.5" customHeight="1">
      <c r="A25" s="370" t="s">
        <v>284</v>
      </c>
      <c r="B25" s="371">
        <v>2751</v>
      </c>
      <c r="C25" s="372">
        <v>2519</v>
      </c>
      <c r="D25" s="373">
        <v>0</v>
      </c>
      <c r="E25" s="372">
        <v>0</v>
      </c>
      <c r="F25" s="373">
        <f t="shared" si="8"/>
        <v>5270</v>
      </c>
      <c r="G25" s="374">
        <f t="shared" si="9"/>
        <v>0.00585623227572964</v>
      </c>
      <c r="H25" s="371">
        <v>2148</v>
      </c>
      <c r="I25" s="372">
        <v>2017</v>
      </c>
      <c r="J25" s="373"/>
      <c r="K25" s="372">
        <v>0</v>
      </c>
      <c r="L25" s="373">
        <f t="shared" si="10"/>
        <v>4165</v>
      </c>
      <c r="M25" s="375">
        <f t="shared" si="11"/>
        <v>0.26530612244897966</v>
      </c>
      <c r="N25" s="371">
        <v>12660</v>
      </c>
      <c r="O25" s="372">
        <v>10978</v>
      </c>
      <c r="P25" s="373">
        <v>210</v>
      </c>
      <c r="Q25" s="372">
        <v>240</v>
      </c>
      <c r="R25" s="373">
        <f t="shared" si="12"/>
        <v>24088</v>
      </c>
      <c r="S25" s="374">
        <f t="shared" si="13"/>
        <v>0.005251811360377865</v>
      </c>
      <c r="T25" s="371">
        <v>10225</v>
      </c>
      <c r="U25" s="372">
        <v>9305</v>
      </c>
      <c r="V25" s="373">
        <v>0</v>
      </c>
      <c r="W25" s="372">
        <v>0</v>
      </c>
      <c r="X25" s="373">
        <f t="shared" si="14"/>
        <v>19530</v>
      </c>
      <c r="Y25" s="376">
        <f t="shared" si="15"/>
        <v>0.23338453661034309</v>
      </c>
    </row>
    <row r="26" spans="1:25" ht="19.5" customHeight="1">
      <c r="A26" s="370" t="s">
        <v>285</v>
      </c>
      <c r="B26" s="371">
        <v>2368</v>
      </c>
      <c r="C26" s="372">
        <v>2227</v>
      </c>
      <c r="D26" s="373">
        <v>0</v>
      </c>
      <c r="E26" s="372">
        <v>0</v>
      </c>
      <c r="F26" s="373">
        <f t="shared" si="0"/>
        <v>4595</v>
      </c>
      <c r="G26" s="374">
        <f t="shared" si="1"/>
        <v>0.005106145599047001</v>
      </c>
      <c r="H26" s="371">
        <v>2407</v>
      </c>
      <c r="I26" s="372">
        <v>2161</v>
      </c>
      <c r="J26" s="373"/>
      <c r="K26" s="372"/>
      <c r="L26" s="373">
        <f t="shared" si="2"/>
        <v>4568</v>
      </c>
      <c r="M26" s="375">
        <f t="shared" si="3"/>
        <v>0.005910683012259277</v>
      </c>
      <c r="N26" s="371">
        <v>10502</v>
      </c>
      <c r="O26" s="372">
        <v>9938</v>
      </c>
      <c r="P26" s="373"/>
      <c r="Q26" s="372">
        <v>43</v>
      </c>
      <c r="R26" s="373">
        <f t="shared" si="4"/>
        <v>20483</v>
      </c>
      <c r="S26" s="374">
        <f t="shared" si="5"/>
        <v>0.004465827469886243</v>
      </c>
      <c r="T26" s="371">
        <v>11182</v>
      </c>
      <c r="U26" s="372">
        <v>10020</v>
      </c>
      <c r="V26" s="373"/>
      <c r="W26" s="372"/>
      <c r="X26" s="373">
        <f t="shared" si="6"/>
        <v>21202</v>
      </c>
      <c r="Y26" s="376">
        <f t="shared" si="7"/>
        <v>-0.03391189510423542</v>
      </c>
    </row>
    <row r="27" spans="1:25" ht="19.5" customHeight="1">
      <c r="A27" s="370" t="s">
        <v>286</v>
      </c>
      <c r="B27" s="371">
        <v>2588</v>
      </c>
      <c r="C27" s="372">
        <v>1956</v>
      </c>
      <c r="D27" s="373">
        <v>0</v>
      </c>
      <c r="E27" s="372">
        <v>0</v>
      </c>
      <c r="F27" s="373">
        <f t="shared" si="0"/>
        <v>4544</v>
      </c>
      <c r="G27" s="374">
        <f t="shared" si="1"/>
        <v>0.0050494723834754235</v>
      </c>
      <c r="H27" s="371">
        <v>3449</v>
      </c>
      <c r="I27" s="372">
        <v>2835</v>
      </c>
      <c r="J27" s="373"/>
      <c r="K27" s="372"/>
      <c r="L27" s="373">
        <f t="shared" si="2"/>
        <v>6284</v>
      </c>
      <c r="M27" s="375">
        <f t="shared" si="3"/>
        <v>-0.27689369828134947</v>
      </c>
      <c r="N27" s="371">
        <v>13207</v>
      </c>
      <c r="O27" s="372">
        <v>10135</v>
      </c>
      <c r="P27" s="373"/>
      <c r="Q27" s="372"/>
      <c r="R27" s="373">
        <f t="shared" si="4"/>
        <v>23342</v>
      </c>
      <c r="S27" s="374">
        <f t="shared" si="5"/>
        <v>0.005089163931166561</v>
      </c>
      <c r="T27" s="371">
        <v>18129</v>
      </c>
      <c r="U27" s="372">
        <v>14658</v>
      </c>
      <c r="V27" s="373"/>
      <c r="W27" s="372"/>
      <c r="X27" s="373">
        <f t="shared" si="6"/>
        <v>32787</v>
      </c>
      <c r="Y27" s="376">
        <f t="shared" si="7"/>
        <v>-0.28807149174977886</v>
      </c>
    </row>
    <row r="28" spans="1:25" ht="19.5" customHeight="1">
      <c r="A28" s="370" t="s">
        <v>287</v>
      </c>
      <c r="B28" s="371">
        <v>2311</v>
      </c>
      <c r="C28" s="372">
        <v>1975</v>
      </c>
      <c r="D28" s="373">
        <v>0</v>
      </c>
      <c r="E28" s="372">
        <v>0</v>
      </c>
      <c r="F28" s="373">
        <f t="shared" si="0"/>
        <v>4286</v>
      </c>
      <c r="G28" s="374">
        <f t="shared" si="1"/>
        <v>0.004762772587054504</v>
      </c>
      <c r="H28" s="371">
        <v>2494</v>
      </c>
      <c r="I28" s="372">
        <v>2286</v>
      </c>
      <c r="J28" s="373">
        <v>1</v>
      </c>
      <c r="K28" s="372"/>
      <c r="L28" s="373">
        <f t="shared" si="2"/>
        <v>4781</v>
      </c>
      <c r="M28" s="375">
        <f t="shared" si="3"/>
        <v>-0.10353482535034508</v>
      </c>
      <c r="N28" s="371">
        <v>15936</v>
      </c>
      <c r="O28" s="372">
        <v>14613</v>
      </c>
      <c r="P28" s="373">
        <v>1</v>
      </c>
      <c r="Q28" s="372">
        <v>4</v>
      </c>
      <c r="R28" s="373">
        <f t="shared" si="4"/>
        <v>30554</v>
      </c>
      <c r="S28" s="374">
        <f t="shared" si="5"/>
        <v>0.006661567764238845</v>
      </c>
      <c r="T28" s="371">
        <v>14810</v>
      </c>
      <c r="U28" s="372">
        <v>14553</v>
      </c>
      <c r="V28" s="373">
        <v>8</v>
      </c>
      <c r="W28" s="372"/>
      <c r="X28" s="373">
        <f t="shared" si="6"/>
        <v>29371</v>
      </c>
      <c r="Y28" s="376">
        <f t="shared" si="7"/>
        <v>0.040277825065540895</v>
      </c>
    </row>
    <row r="29" spans="1:25" ht="19.5" customHeight="1">
      <c r="A29" s="370" t="s">
        <v>288</v>
      </c>
      <c r="B29" s="371">
        <v>1805</v>
      </c>
      <c r="C29" s="372">
        <v>1607</v>
      </c>
      <c r="D29" s="373">
        <v>0</v>
      </c>
      <c r="E29" s="372">
        <v>0</v>
      </c>
      <c r="F29" s="373">
        <f t="shared" si="0"/>
        <v>3412</v>
      </c>
      <c r="G29" s="374">
        <f t="shared" si="1"/>
        <v>0.003791549245690613</v>
      </c>
      <c r="H29" s="371">
        <v>0</v>
      </c>
      <c r="I29" s="372"/>
      <c r="J29" s="373"/>
      <c r="K29" s="372"/>
      <c r="L29" s="373">
        <f t="shared" si="2"/>
        <v>0</v>
      </c>
      <c r="M29" s="375" t="str">
        <f t="shared" si="3"/>
        <v>         /0</v>
      </c>
      <c r="N29" s="371">
        <v>10068</v>
      </c>
      <c r="O29" s="372">
        <v>8737</v>
      </c>
      <c r="P29" s="373"/>
      <c r="Q29" s="372"/>
      <c r="R29" s="373">
        <f t="shared" si="4"/>
        <v>18805</v>
      </c>
      <c r="S29" s="374">
        <f t="shared" si="5"/>
        <v>0.004099979767183069</v>
      </c>
      <c r="T29" s="371">
        <v>0</v>
      </c>
      <c r="U29" s="372"/>
      <c r="V29" s="373"/>
      <c r="W29" s="372"/>
      <c r="X29" s="373">
        <f t="shared" si="6"/>
        <v>0</v>
      </c>
      <c r="Y29" s="376" t="str">
        <f t="shared" si="7"/>
        <v>         /0</v>
      </c>
    </row>
    <row r="30" spans="1:25" ht="19.5" customHeight="1">
      <c r="A30" s="370" t="s">
        <v>289</v>
      </c>
      <c r="B30" s="371">
        <v>1280</v>
      </c>
      <c r="C30" s="372">
        <v>1126</v>
      </c>
      <c r="D30" s="373">
        <v>0</v>
      </c>
      <c r="E30" s="372">
        <v>0</v>
      </c>
      <c r="F30" s="373">
        <f t="shared" si="0"/>
        <v>2406</v>
      </c>
      <c r="G30" s="374">
        <f t="shared" si="1"/>
        <v>0.0026736422875532286</v>
      </c>
      <c r="H30" s="371">
        <v>1395</v>
      </c>
      <c r="I30" s="372">
        <v>1372</v>
      </c>
      <c r="J30" s="373"/>
      <c r="K30" s="372"/>
      <c r="L30" s="373">
        <f t="shared" si="2"/>
        <v>2767</v>
      </c>
      <c r="M30" s="375">
        <f t="shared" si="3"/>
        <v>-0.1304662088904951</v>
      </c>
      <c r="N30" s="371">
        <v>4605</v>
      </c>
      <c r="O30" s="372">
        <v>4865</v>
      </c>
      <c r="P30" s="373"/>
      <c r="Q30" s="372"/>
      <c r="R30" s="373">
        <f t="shared" si="4"/>
        <v>9470</v>
      </c>
      <c r="S30" s="374">
        <f t="shared" si="5"/>
        <v>0.0020647066415965787</v>
      </c>
      <c r="T30" s="371">
        <v>6870</v>
      </c>
      <c r="U30" s="372">
        <v>6020</v>
      </c>
      <c r="V30" s="373"/>
      <c r="W30" s="372"/>
      <c r="X30" s="373">
        <f t="shared" si="6"/>
        <v>12890</v>
      </c>
      <c r="Y30" s="376">
        <f t="shared" si="7"/>
        <v>-0.265321955003879</v>
      </c>
    </row>
    <row r="31" spans="1:25" ht="19.5" customHeight="1">
      <c r="A31" s="370" t="s">
        <v>290</v>
      </c>
      <c r="B31" s="371">
        <v>1088</v>
      </c>
      <c r="C31" s="372">
        <v>1203</v>
      </c>
      <c r="D31" s="373">
        <v>0</v>
      </c>
      <c r="E31" s="372">
        <v>0</v>
      </c>
      <c r="F31" s="373">
        <f t="shared" si="0"/>
        <v>2291</v>
      </c>
      <c r="G31" s="374">
        <f t="shared" si="1"/>
        <v>0.002545849742636927</v>
      </c>
      <c r="H31" s="371">
        <v>1732</v>
      </c>
      <c r="I31" s="372">
        <v>1459</v>
      </c>
      <c r="J31" s="373"/>
      <c r="K31" s="372"/>
      <c r="L31" s="373">
        <f t="shared" si="2"/>
        <v>3191</v>
      </c>
      <c r="M31" s="375">
        <f t="shared" si="3"/>
        <v>-0.2820432466311501</v>
      </c>
      <c r="N31" s="371">
        <v>10560</v>
      </c>
      <c r="O31" s="372">
        <v>5792</v>
      </c>
      <c r="P31" s="373"/>
      <c r="Q31" s="372"/>
      <c r="R31" s="373">
        <f t="shared" si="4"/>
        <v>16352</v>
      </c>
      <c r="S31" s="374">
        <f t="shared" si="5"/>
        <v>0.0035651618799775347</v>
      </c>
      <c r="T31" s="371">
        <v>10151</v>
      </c>
      <c r="U31" s="372">
        <v>8541</v>
      </c>
      <c r="V31" s="373"/>
      <c r="W31" s="372"/>
      <c r="X31" s="373">
        <f t="shared" si="6"/>
        <v>18692</v>
      </c>
      <c r="Y31" s="376">
        <f t="shared" si="7"/>
        <v>-0.1251872458805906</v>
      </c>
    </row>
    <row r="32" spans="1:25" ht="19.5" customHeight="1">
      <c r="A32" s="370" t="s">
        <v>291</v>
      </c>
      <c r="B32" s="371">
        <v>1197</v>
      </c>
      <c r="C32" s="372">
        <v>1062</v>
      </c>
      <c r="D32" s="373">
        <v>0</v>
      </c>
      <c r="E32" s="372">
        <v>0</v>
      </c>
      <c r="F32" s="373">
        <f t="shared" si="0"/>
        <v>2259</v>
      </c>
      <c r="G32" s="374">
        <f t="shared" si="1"/>
        <v>0.0025102900779645646</v>
      </c>
      <c r="H32" s="371">
        <v>1067</v>
      </c>
      <c r="I32" s="372">
        <v>1038</v>
      </c>
      <c r="J32" s="373"/>
      <c r="K32" s="372"/>
      <c r="L32" s="373">
        <f t="shared" si="2"/>
        <v>2105</v>
      </c>
      <c r="M32" s="375">
        <f t="shared" si="3"/>
        <v>0.0731591448931117</v>
      </c>
      <c r="N32" s="371">
        <v>6141</v>
      </c>
      <c r="O32" s="372">
        <v>4655</v>
      </c>
      <c r="P32" s="373">
        <v>25</v>
      </c>
      <c r="Q32" s="372">
        <v>22</v>
      </c>
      <c r="R32" s="373">
        <f t="shared" si="4"/>
        <v>10843</v>
      </c>
      <c r="S32" s="374">
        <f t="shared" si="5"/>
        <v>0.0023640564007214046</v>
      </c>
      <c r="T32" s="371">
        <v>5506</v>
      </c>
      <c r="U32" s="372">
        <v>4498</v>
      </c>
      <c r="V32" s="373">
        <v>1</v>
      </c>
      <c r="W32" s="372"/>
      <c r="X32" s="373">
        <f t="shared" si="6"/>
        <v>10005</v>
      </c>
      <c r="Y32" s="376">
        <f t="shared" si="7"/>
        <v>0.08375812093953017</v>
      </c>
    </row>
    <row r="33" spans="1:25" ht="19.5" customHeight="1">
      <c r="A33" s="370" t="s">
        <v>292</v>
      </c>
      <c r="B33" s="371">
        <v>886</v>
      </c>
      <c r="C33" s="372">
        <v>890</v>
      </c>
      <c r="D33" s="373">
        <v>0</v>
      </c>
      <c r="E33" s="372">
        <v>0</v>
      </c>
      <c r="F33" s="373">
        <f t="shared" si="0"/>
        <v>1776</v>
      </c>
      <c r="G33" s="374">
        <f t="shared" si="1"/>
        <v>0.001973561389316099</v>
      </c>
      <c r="H33" s="371"/>
      <c r="I33" s="372"/>
      <c r="J33" s="373"/>
      <c r="K33" s="372"/>
      <c r="L33" s="373">
        <f t="shared" si="2"/>
        <v>0</v>
      </c>
      <c r="M33" s="375" t="str">
        <f t="shared" si="3"/>
        <v>         /0</v>
      </c>
      <c r="N33" s="371">
        <v>5299</v>
      </c>
      <c r="O33" s="372">
        <v>4761</v>
      </c>
      <c r="P33" s="373"/>
      <c r="Q33" s="372"/>
      <c r="R33" s="373">
        <f t="shared" si="4"/>
        <v>10060</v>
      </c>
      <c r="S33" s="374">
        <f t="shared" si="5"/>
        <v>0.0021933420078628914</v>
      </c>
      <c r="T33" s="371"/>
      <c r="U33" s="372"/>
      <c r="V33" s="373"/>
      <c r="W33" s="372"/>
      <c r="X33" s="373">
        <f t="shared" si="6"/>
        <v>0</v>
      </c>
      <c r="Y33" s="376" t="str">
        <f t="shared" si="7"/>
        <v>         /0</v>
      </c>
    </row>
    <row r="34" spans="1:25" ht="19.5" customHeight="1" thickBot="1">
      <c r="A34" s="370" t="s">
        <v>269</v>
      </c>
      <c r="B34" s="371">
        <v>26678</v>
      </c>
      <c r="C34" s="372">
        <v>24368</v>
      </c>
      <c r="D34" s="373">
        <v>5</v>
      </c>
      <c r="E34" s="372">
        <v>0</v>
      </c>
      <c r="F34" s="373">
        <f t="shared" si="0"/>
        <v>51051</v>
      </c>
      <c r="G34" s="374">
        <f t="shared" si="1"/>
        <v>0.056729888787148734</v>
      </c>
      <c r="H34" s="371">
        <v>13313</v>
      </c>
      <c r="I34" s="372">
        <v>9506</v>
      </c>
      <c r="J34" s="373">
        <v>13</v>
      </c>
      <c r="K34" s="372">
        <v>2</v>
      </c>
      <c r="L34" s="373">
        <f t="shared" si="2"/>
        <v>22834</v>
      </c>
      <c r="M34" s="375">
        <f t="shared" si="3"/>
        <v>1.2357449417535253</v>
      </c>
      <c r="N34" s="371">
        <v>120140</v>
      </c>
      <c r="O34" s="372">
        <v>110222</v>
      </c>
      <c r="P34" s="373">
        <v>62</v>
      </c>
      <c r="Q34" s="372">
        <v>116</v>
      </c>
      <c r="R34" s="373">
        <f t="shared" si="4"/>
        <v>230540</v>
      </c>
      <c r="S34" s="374">
        <f t="shared" si="5"/>
        <v>0.05026372430345039</v>
      </c>
      <c r="T34" s="371">
        <v>62590</v>
      </c>
      <c r="U34" s="372">
        <v>43528</v>
      </c>
      <c r="V34" s="373">
        <v>66</v>
      </c>
      <c r="W34" s="372">
        <v>55</v>
      </c>
      <c r="X34" s="373">
        <f t="shared" si="6"/>
        <v>106239</v>
      </c>
      <c r="Y34" s="376">
        <f t="shared" si="7"/>
        <v>1.1700128954527056</v>
      </c>
    </row>
    <row r="35" spans="1:25" s="146" customFormat="1" ht="19.5" customHeight="1">
      <c r="A35" s="153" t="s">
        <v>56</v>
      </c>
      <c r="B35" s="150">
        <f>SUM(B36:B51)</f>
        <v>113523</v>
      </c>
      <c r="C35" s="149">
        <f>SUM(C36:C51)</f>
        <v>113073</v>
      </c>
      <c r="D35" s="148">
        <f>SUM(D36:D51)</f>
        <v>364</v>
      </c>
      <c r="E35" s="149">
        <f>SUM(E36:E51)</f>
        <v>178</v>
      </c>
      <c r="F35" s="148">
        <f t="shared" si="0"/>
        <v>227138</v>
      </c>
      <c r="G35" s="151">
        <f t="shared" si="1"/>
        <v>0.2524047223234685</v>
      </c>
      <c r="H35" s="150">
        <f>SUM(H36:H51)</f>
        <v>114685</v>
      </c>
      <c r="I35" s="149">
        <f>SUM(I36:I51)</f>
        <v>115437</v>
      </c>
      <c r="J35" s="148">
        <f>SUM(J36:J51)</f>
        <v>82</v>
      </c>
      <c r="K35" s="149">
        <f>SUM(K36:K51)</f>
        <v>173</v>
      </c>
      <c r="L35" s="148">
        <f t="shared" si="2"/>
        <v>230377</v>
      </c>
      <c r="M35" s="152">
        <f t="shared" si="3"/>
        <v>-0.014059563237649564</v>
      </c>
      <c r="N35" s="150">
        <f>SUM(N36:N51)</f>
        <v>594233</v>
      </c>
      <c r="O35" s="149">
        <f>SUM(O36:O51)</f>
        <v>588944</v>
      </c>
      <c r="P35" s="148">
        <f>SUM(P36:P51)</f>
        <v>4343</v>
      </c>
      <c r="Q35" s="149">
        <f>SUM(Q36:Q51)</f>
        <v>3434</v>
      </c>
      <c r="R35" s="148">
        <f t="shared" si="4"/>
        <v>1190954</v>
      </c>
      <c r="S35" s="151">
        <f t="shared" si="5"/>
        <v>0.2596589898242885</v>
      </c>
      <c r="T35" s="150">
        <f>SUM(T36:T51)</f>
        <v>583008</v>
      </c>
      <c r="U35" s="149">
        <f>SUM(U36:U51)</f>
        <v>582218</v>
      </c>
      <c r="V35" s="148">
        <f>SUM(V36:V51)</f>
        <v>145</v>
      </c>
      <c r="W35" s="149">
        <f>SUM(W36:W51)</f>
        <v>286</v>
      </c>
      <c r="X35" s="148">
        <f t="shared" si="6"/>
        <v>1165657</v>
      </c>
      <c r="Y35" s="147">
        <f t="shared" si="7"/>
        <v>0.021701924322506505</v>
      </c>
    </row>
    <row r="36" spans="1:25" ht="19.5" customHeight="1">
      <c r="A36" s="363" t="s">
        <v>293</v>
      </c>
      <c r="B36" s="364">
        <v>19993</v>
      </c>
      <c r="C36" s="365">
        <v>20121</v>
      </c>
      <c r="D36" s="366">
        <v>0</v>
      </c>
      <c r="E36" s="365">
        <v>0</v>
      </c>
      <c r="F36" s="366">
        <f t="shared" si="0"/>
        <v>40114</v>
      </c>
      <c r="G36" s="367">
        <f t="shared" si="1"/>
        <v>0.044576262145847964</v>
      </c>
      <c r="H36" s="364">
        <v>23744</v>
      </c>
      <c r="I36" s="365">
        <v>24218</v>
      </c>
      <c r="J36" s="366">
        <v>2</v>
      </c>
      <c r="K36" s="365">
        <v>2</v>
      </c>
      <c r="L36" s="366">
        <f t="shared" si="2"/>
        <v>47966</v>
      </c>
      <c r="M36" s="368">
        <f t="shared" si="3"/>
        <v>-0.16369928699495473</v>
      </c>
      <c r="N36" s="364">
        <v>99850</v>
      </c>
      <c r="O36" s="365">
        <v>98887</v>
      </c>
      <c r="P36" s="366">
        <v>71</v>
      </c>
      <c r="Q36" s="365">
        <v>100</v>
      </c>
      <c r="R36" s="366">
        <f t="shared" si="4"/>
        <v>198908</v>
      </c>
      <c r="S36" s="367">
        <f t="shared" si="5"/>
        <v>0.04336712446321988</v>
      </c>
      <c r="T36" s="384">
        <v>117488</v>
      </c>
      <c r="U36" s="365">
        <v>120341</v>
      </c>
      <c r="V36" s="366">
        <v>8</v>
      </c>
      <c r="W36" s="365">
        <v>9</v>
      </c>
      <c r="X36" s="366">
        <f t="shared" si="6"/>
        <v>237846</v>
      </c>
      <c r="Y36" s="369">
        <f t="shared" si="7"/>
        <v>-0.16371097264616596</v>
      </c>
    </row>
    <row r="37" spans="1:25" ht="19.5" customHeight="1">
      <c r="A37" s="370" t="s">
        <v>294</v>
      </c>
      <c r="B37" s="371">
        <v>14725</v>
      </c>
      <c r="C37" s="372">
        <v>14399</v>
      </c>
      <c r="D37" s="373">
        <v>0</v>
      </c>
      <c r="E37" s="372">
        <v>0</v>
      </c>
      <c r="F37" s="373">
        <f t="shared" si="0"/>
        <v>29124</v>
      </c>
      <c r="G37" s="374">
        <f t="shared" si="1"/>
        <v>0.032363739809933595</v>
      </c>
      <c r="H37" s="371">
        <v>15042</v>
      </c>
      <c r="I37" s="372">
        <v>14887</v>
      </c>
      <c r="J37" s="373">
        <v>7</v>
      </c>
      <c r="K37" s="372">
        <v>5</v>
      </c>
      <c r="L37" s="373">
        <f t="shared" si="2"/>
        <v>29941</v>
      </c>
      <c r="M37" s="375">
        <f t="shared" si="3"/>
        <v>-0.02728699776226584</v>
      </c>
      <c r="N37" s="371">
        <v>73682</v>
      </c>
      <c r="O37" s="372">
        <v>67331</v>
      </c>
      <c r="P37" s="373">
        <v>0</v>
      </c>
      <c r="Q37" s="372">
        <v>0</v>
      </c>
      <c r="R37" s="373">
        <f t="shared" si="4"/>
        <v>141013</v>
      </c>
      <c r="S37" s="374">
        <f t="shared" si="5"/>
        <v>0.030744506615782295</v>
      </c>
      <c r="T37" s="385">
        <v>77178</v>
      </c>
      <c r="U37" s="372">
        <v>73674</v>
      </c>
      <c r="V37" s="373">
        <v>7</v>
      </c>
      <c r="W37" s="372">
        <v>5</v>
      </c>
      <c r="X37" s="373">
        <f t="shared" si="6"/>
        <v>150864</v>
      </c>
      <c r="Y37" s="376">
        <f t="shared" si="7"/>
        <v>-0.06529722133842397</v>
      </c>
    </row>
    <row r="38" spans="1:25" ht="19.5" customHeight="1">
      <c r="A38" s="370" t="s">
        <v>295</v>
      </c>
      <c r="B38" s="371">
        <v>14490</v>
      </c>
      <c r="C38" s="372">
        <v>13450</v>
      </c>
      <c r="D38" s="373">
        <v>0</v>
      </c>
      <c r="E38" s="372">
        <v>0</v>
      </c>
      <c r="F38" s="373">
        <f t="shared" si="0"/>
        <v>27940</v>
      </c>
      <c r="G38" s="374">
        <f t="shared" si="1"/>
        <v>0.031048032217056192</v>
      </c>
      <c r="H38" s="371">
        <v>18336</v>
      </c>
      <c r="I38" s="372">
        <v>17607</v>
      </c>
      <c r="J38" s="373"/>
      <c r="K38" s="372"/>
      <c r="L38" s="373">
        <f t="shared" si="2"/>
        <v>35943</v>
      </c>
      <c r="M38" s="375">
        <f t="shared" si="3"/>
        <v>-0.22265809754333254</v>
      </c>
      <c r="N38" s="371">
        <v>77782</v>
      </c>
      <c r="O38" s="372">
        <v>76413</v>
      </c>
      <c r="P38" s="373">
        <v>3</v>
      </c>
      <c r="Q38" s="372">
        <v>3</v>
      </c>
      <c r="R38" s="373">
        <f t="shared" si="4"/>
        <v>154201</v>
      </c>
      <c r="S38" s="374">
        <f t="shared" si="5"/>
        <v>0.03361983409090116</v>
      </c>
      <c r="T38" s="385">
        <v>85580</v>
      </c>
      <c r="U38" s="372">
        <v>82844</v>
      </c>
      <c r="V38" s="373">
        <v>8</v>
      </c>
      <c r="W38" s="372">
        <v>9</v>
      </c>
      <c r="X38" s="373">
        <f t="shared" si="6"/>
        <v>168441</v>
      </c>
      <c r="Y38" s="376">
        <f t="shared" si="7"/>
        <v>-0.08453998729525469</v>
      </c>
    </row>
    <row r="39" spans="1:25" ht="19.5" customHeight="1">
      <c r="A39" s="370" t="s">
        <v>296</v>
      </c>
      <c r="B39" s="371">
        <v>9808</v>
      </c>
      <c r="C39" s="372">
        <v>9635</v>
      </c>
      <c r="D39" s="373">
        <v>0</v>
      </c>
      <c r="E39" s="372">
        <v>0</v>
      </c>
      <c r="F39" s="373">
        <f t="shared" si="0"/>
        <v>19443</v>
      </c>
      <c r="G39" s="374">
        <f t="shared" si="1"/>
        <v>0.021605830007023034</v>
      </c>
      <c r="H39" s="371">
        <v>7010</v>
      </c>
      <c r="I39" s="372">
        <v>7981</v>
      </c>
      <c r="J39" s="373">
        <v>34</v>
      </c>
      <c r="K39" s="372">
        <v>0</v>
      </c>
      <c r="L39" s="373">
        <f t="shared" si="2"/>
        <v>15025</v>
      </c>
      <c r="M39" s="375" t="s">
        <v>46</v>
      </c>
      <c r="N39" s="371">
        <v>61723</v>
      </c>
      <c r="O39" s="372">
        <v>58109</v>
      </c>
      <c r="P39" s="373"/>
      <c r="Q39" s="372"/>
      <c r="R39" s="373">
        <f t="shared" si="4"/>
        <v>119832</v>
      </c>
      <c r="S39" s="374">
        <f t="shared" si="5"/>
        <v>0.026126496966821667</v>
      </c>
      <c r="T39" s="385">
        <v>40045</v>
      </c>
      <c r="U39" s="372">
        <v>41579</v>
      </c>
      <c r="V39" s="373">
        <v>34</v>
      </c>
      <c r="W39" s="372">
        <v>0</v>
      </c>
      <c r="X39" s="373">
        <f t="shared" si="6"/>
        <v>81658</v>
      </c>
      <c r="Y39" s="376" t="s">
        <v>46</v>
      </c>
    </row>
    <row r="40" spans="1:25" ht="19.5" customHeight="1">
      <c r="A40" s="370" t="s">
        <v>297</v>
      </c>
      <c r="B40" s="371">
        <v>8463</v>
      </c>
      <c r="C40" s="372">
        <v>9271</v>
      </c>
      <c r="D40" s="373">
        <v>198</v>
      </c>
      <c r="E40" s="372">
        <v>174</v>
      </c>
      <c r="F40" s="373">
        <f t="shared" si="0"/>
        <v>18106</v>
      </c>
      <c r="G40" s="374">
        <f t="shared" si="1"/>
        <v>0.020120102767430904</v>
      </c>
      <c r="H40" s="371">
        <v>8488</v>
      </c>
      <c r="I40" s="372">
        <v>9390</v>
      </c>
      <c r="J40" s="373"/>
      <c r="K40" s="372">
        <v>0</v>
      </c>
      <c r="L40" s="373">
        <f t="shared" si="2"/>
        <v>17878</v>
      </c>
      <c r="M40" s="375">
        <f t="shared" si="3"/>
        <v>0.012753104374091162</v>
      </c>
      <c r="N40" s="371">
        <v>46530</v>
      </c>
      <c r="O40" s="372">
        <v>45349</v>
      </c>
      <c r="P40" s="373">
        <v>316</v>
      </c>
      <c r="Q40" s="372">
        <v>462</v>
      </c>
      <c r="R40" s="373">
        <f t="shared" si="4"/>
        <v>92657</v>
      </c>
      <c r="S40" s="374">
        <f t="shared" si="5"/>
        <v>0.020201639207013112</v>
      </c>
      <c r="T40" s="385">
        <v>44275</v>
      </c>
      <c r="U40" s="372">
        <v>41885</v>
      </c>
      <c r="V40" s="373"/>
      <c r="W40" s="372">
        <v>0</v>
      </c>
      <c r="X40" s="373">
        <f t="shared" si="6"/>
        <v>86160</v>
      </c>
      <c r="Y40" s="376">
        <f t="shared" si="7"/>
        <v>0.07540622098421546</v>
      </c>
    </row>
    <row r="41" spans="1:25" ht="19.5" customHeight="1">
      <c r="A41" s="370" t="s">
        <v>298</v>
      </c>
      <c r="B41" s="371">
        <v>8167</v>
      </c>
      <c r="C41" s="372">
        <v>7658</v>
      </c>
      <c r="D41" s="373">
        <v>0</v>
      </c>
      <c r="E41" s="372">
        <v>0</v>
      </c>
      <c r="F41" s="373">
        <f t="shared" si="0"/>
        <v>15825</v>
      </c>
      <c r="G41" s="374">
        <f t="shared" si="1"/>
        <v>0.01758536542000409</v>
      </c>
      <c r="H41" s="371">
        <v>9266</v>
      </c>
      <c r="I41" s="372">
        <v>8497</v>
      </c>
      <c r="J41" s="373"/>
      <c r="K41" s="372">
        <v>0</v>
      </c>
      <c r="L41" s="373">
        <f t="shared" si="2"/>
        <v>17763</v>
      </c>
      <c r="M41" s="375">
        <f t="shared" si="3"/>
        <v>-0.1091031920283736</v>
      </c>
      <c r="N41" s="371">
        <v>39592</v>
      </c>
      <c r="O41" s="372">
        <v>43933</v>
      </c>
      <c r="P41" s="373">
        <v>8</v>
      </c>
      <c r="Q41" s="372">
        <v>1</v>
      </c>
      <c r="R41" s="373">
        <f t="shared" si="4"/>
        <v>83534</v>
      </c>
      <c r="S41" s="374">
        <f t="shared" si="5"/>
        <v>0.018212587602864688</v>
      </c>
      <c r="T41" s="385">
        <v>42736</v>
      </c>
      <c r="U41" s="372">
        <v>45385</v>
      </c>
      <c r="V41" s="373"/>
      <c r="W41" s="372">
        <v>0</v>
      </c>
      <c r="X41" s="373">
        <f t="shared" si="6"/>
        <v>88121</v>
      </c>
      <c r="Y41" s="376">
        <f t="shared" si="7"/>
        <v>-0.05205342653850953</v>
      </c>
    </row>
    <row r="42" spans="1:25" ht="19.5" customHeight="1">
      <c r="A42" s="370" t="s">
        <v>299</v>
      </c>
      <c r="B42" s="371">
        <v>6637</v>
      </c>
      <c r="C42" s="372">
        <v>7493</v>
      </c>
      <c r="D42" s="373">
        <v>0</v>
      </c>
      <c r="E42" s="372">
        <v>0</v>
      </c>
      <c r="F42" s="373">
        <f>SUM(B42:E42)</f>
        <v>14130</v>
      </c>
      <c r="G42" s="374">
        <f>F42/$F$9</f>
        <v>0.015701814431889907</v>
      </c>
      <c r="H42" s="371">
        <v>10099</v>
      </c>
      <c r="I42" s="372">
        <v>10774</v>
      </c>
      <c r="J42" s="373">
        <v>0</v>
      </c>
      <c r="K42" s="372">
        <v>133</v>
      </c>
      <c r="L42" s="373">
        <f>SUM(H42:K42)</f>
        <v>21006</v>
      </c>
      <c r="M42" s="375">
        <f>IF(ISERROR(F42/L42-1),"         /0",(F42/L42-1))</f>
        <v>-0.32733504712939165</v>
      </c>
      <c r="N42" s="371">
        <v>35612</v>
      </c>
      <c r="O42" s="372">
        <v>38356</v>
      </c>
      <c r="P42" s="373">
        <v>268</v>
      </c>
      <c r="Q42" s="372">
        <v>90</v>
      </c>
      <c r="R42" s="373">
        <f>SUM(N42:Q42)</f>
        <v>74326</v>
      </c>
      <c r="S42" s="374">
        <f>R42/$R$9</f>
        <v>0.016205003784932132</v>
      </c>
      <c r="T42" s="385">
        <v>49197</v>
      </c>
      <c r="U42" s="372">
        <v>53774</v>
      </c>
      <c r="V42" s="373">
        <v>0</v>
      </c>
      <c r="W42" s="372">
        <v>203</v>
      </c>
      <c r="X42" s="373">
        <f>SUM(T42:W42)</f>
        <v>103174</v>
      </c>
      <c r="Y42" s="376">
        <f>IF(ISERROR(R42/X42-1),"         /0",(R42/X42-1))</f>
        <v>-0.27960532692344975</v>
      </c>
    </row>
    <row r="43" spans="1:25" ht="19.5" customHeight="1">
      <c r="A43" s="370" t="s">
        <v>300</v>
      </c>
      <c r="B43" s="371">
        <v>1757</v>
      </c>
      <c r="C43" s="372">
        <v>2639</v>
      </c>
      <c r="D43" s="373">
        <v>0</v>
      </c>
      <c r="E43" s="372">
        <v>0</v>
      </c>
      <c r="F43" s="373">
        <f t="shared" si="0"/>
        <v>4396</v>
      </c>
      <c r="G43" s="374">
        <f t="shared" si="1"/>
        <v>0.0048850089343657485</v>
      </c>
      <c r="H43" s="371">
        <v>6</v>
      </c>
      <c r="I43" s="372">
        <v>8</v>
      </c>
      <c r="J43" s="373"/>
      <c r="K43" s="372">
        <v>0</v>
      </c>
      <c r="L43" s="373">
        <f t="shared" si="2"/>
        <v>14</v>
      </c>
      <c r="M43" s="375" t="s">
        <v>46</v>
      </c>
      <c r="N43" s="371">
        <v>8538</v>
      </c>
      <c r="O43" s="372">
        <v>10738</v>
      </c>
      <c r="P43" s="373"/>
      <c r="Q43" s="372"/>
      <c r="R43" s="373">
        <f t="shared" si="4"/>
        <v>19276</v>
      </c>
      <c r="S43" s="374">
        <f t="shared" si="5"/>
        <v>0.0042026700341515994</v>
      </c>
      <c r="T43" s="385">
        <v>43</v>
      </c>
      <c r="U43" s="372">
        <v>44</v>
      </c>
      <c r="V43" s="373"/>
      <c r="W43" s="372">
        <v>0</v>
      </c>
      <c r="X43" s="373">
        <f t="shared" si="6"/>
        <v>87</v>
      </c>
      <c r="Y43" s="376" t="s">
        <v>46</v>
      </c>
    </row>
    <row r="44" spans="1:25" ht="19.5" customHeight="1">
      <c r="A44" s="370" t="s">
        <v>301</v>
      </c>
      <c r="B44" s="371">
        <v>2226</v>
      </c>
      <c r="C44" s="372">
        <v>1966</v>
      </c>
      <c r="D44" s="373">
        <v>0</v>
      </c>
      <c r="E44" s="372">
        <v>0</v>
      </c>
      <c r="F44" s="373">
        <f>SUM(B44:E44)</f>
        <v>4192</v>
      </c>
      <c r="G44" s="374">
        <f>F44/$F$9</f>
        <v>0.0046583160720794405</v>
      </c>
      <c r="H44" s="371">
        <v>1693</v>
      </c>
      <c r="I44" s="372">
        <v>1795</v>
      </c>
      <c r="J44" s="373"/>
      <c r="K44" s="372"/>
      <c r="L44" s="373">
        <f>SUM(H44:K44)</f>
        <v>3488</v>
      </c>
      <c r="M44" s="375">
        <f>IF(ISERROR(F44/L44-1),"         /0",(F44/L44-1))</f>
        <v>0.201834862385321</v>
      </c>
      <c r="N44" s="371">
        <v>8202</v>
      </c>
      <c r="O44" s="372">
        <v>7974</v>
      </c>
      <c r="P44" s="373">
        <v>6</v>
      </c>
      <c r="Q44" s="372">
        <v>2</v>
      </c>
      <c r="R44" s="373">
        <f>SUM(N44:Q44)</f>
        <v>16184</v>
      </c>
      <c r="S44" s="374">
        <f>R44/$R$9</f>
        <v>0.0035285335044983133</v>
      </c>
      <c r="T44" s="385">
        <v>9446</v>
      </c>
      <c r="U44" s="372">
        <v>9080</v>
      </c>
      <c r="V44" s="373"/>
      <c r="W44" s="372"/>
      <c r="X44" s="373">
        <f>SUM(T44:W44)</f>
        <v>18526</v>
      </c>
      <c r="Y44" s="376">
        <f>IF(ISERROR(R44/X44-1),"         /0",(R44/X44-1))</f>
        <v>-0.1264169275612652</v>
      </c>
    </row>
    <row r="45" spans="1:25" ht="19.5" customHeight="1">
      <c r="A45" s="370" t="s">
        <v>302</v>
      </c>
      <c r="B45" s="371">
        <v>1892</v>
      </c>
      <c r="C45" s="372">
        <v>1951</v>
      </c>
      <c r="D45" s="373">
        <v>0</v>
      </c>
      <c r="E45" s="372">
        <v>0</v>
      </c>
      <c r="F45" s="373">
        <f t="shared" si="0"/>
        <v>3843</v>
      </c>
      <c r="G45" s="374">
        <f t="shared" si="1"/>
        <v>0.004270493479246491</v>
      </c>
      <c r="H45" s="371">
        <v>1539</v>
      </c>
      <c r="I45" s="372">
        <v>1589</v>
      </c>
      <c r="J45" s="373"/>
      <c r="K45" s="372"/>
      <c r="L45" s="373">
        <f t="shared" si="2"/>
        <v>3128</v>
      </c>
      <c r="M45" s="375">
        <f t="shared" si="3"/>
        <v>0.2285805626598465</v>
      </c>
      <c r="N45" s="371">
        <v>9387</v>
      </c>
      <c r="O45" s="372">
        <v>10248</v>
      </c>
      <c r="P45" s="373"/>
      <c r="Q45" s="372">
        <v>0</v>
      </c>
      <c r="R45" s="373">
        <f t="shared" si="4"/>
        <v>19635</v>
      </c>
      <c r="S45" s="374">
        <f t="shared" si="5"/>
        <v>0.004280941384133983</v>
      </c>
      <c r="T45" s="385">
        <v>10500</v>
      </c>
      <c r="U45" s="372">
        <v>10950</v>
      </c>
      <c r="V45" s="373"/>
      <c r="W45" s="372"/>
      <c r="X45" s="373">
        <f t="shared" si="6"/>
        <v>21450</v>
      </c>
      <c r="Y45" s="376">
        <f t="shared" si="7"/>
        <v>-0.08461538461538465</v>
      </c>
    </row>
    <row r="46" spans="1:25" ht="19.5" customHeight="1">
      <c r="A46" s="370" t="s">
        <v>303</v>
      </c>
      <c r="B46" s="371">
        <v>1426</v>
      </c>
      <c r="C46" s="372">
        <v>1288</v>
      </c>
      <c r="D46" s="373">
        <v>0</v>
      </c>
      <c r="E46" s="372">
        <v>0</v>
      </c>
      <c r="F46" s="373">
        <f>SUM(B46:E46)</f>
        <v>2714</v>
      </c>
      <c r="G46" s="374">
        <f>F46/$F$9</f>
        <v>0.003015904060024714</v>
      </c>
      <c r="H46" s="371">
        <v>1066</v>
      </c>
      <c r="I46" s="372">
        <v>1021</v>
      </c>
      <c r="J46" s="373"/>
      <c r="K46" s="372"/>
      <c r="L46" s="373">
        <f>SUM(H46:K46)</f>
        <v>2087</v>
      </c>
      <c r="M46" s="375">
        <f>IF(ISERROR(F46/L46-1),"         /0",(F46/L46-1))</f>
        <v>0.3004312410158121</v>
      </c>
      <c r="N46" s="371">
        <v>5553</v>
      </c>
      <c r="O46" s="372">
        <v>5080</v>
      </c>
      <c r="P46" s="373">
        <v>0</v>
      </c>
      <c r="Q46" s="372">
        <v>2</v>
      </c>
      <c r="R46" s="373">
        <f>SUM(N46:Q46)</f>
        <v>10635</v>
      </c>
      <c r="S46" s="374">
        <f>R46/$R$9</f>
        <v>0.0023187069834614163</v>
      </c>
      <c r="T46" s="385">
        <v>7084</v>
      </c>
      <c r="U46" s="372">
        <v>5936</v>
      </c>
      <c r="V46" s="373"/>
      <c r="W46" s="372"/>
      <c r="X46" s="373">
        <f>SUM(T46:W46)</f>
        <v>13020</v>
      </c>
      <c r="Y46" s="376">
        <f>IF(ISERROR(R46/X46-1),"         /0",(R46/X46-1))</f>
        <v>-0.18317972350230416</v>
      </c>
    </row>
    <row r="47" spans="1:25" ht="19.5" customHeight="1">
      <c r="A47" s="370" t="s">
        <v>304</v>
      </c>
      <c r="B47" s="371">
        <v>1102</v>
      </c>
      <c r="C47" s="372">
        <v>1234</v>
      </c>
      <c r="D47" s="373">
        <v>0</v>
      </c>
      <c r="E47" s="372">
        <v>0</v>
      </c>
      <c r="F47" s="373">
        <f t="shared" si="0"/>
        <v>2336</v>
      </c>
      <c r="G47" s="374">
        <f t="shared" si="1"/>
        <v>0.002595855521082436</v>
      </c>
      <c r="H47" s="371">
        <v>1162</v>
      </c>
      <c r="I47" s="372">
        <v>1320</v>
      </c>
      <c r="J47" s="373"/>
      <c r="K47" s="372"/>
      <c r="L47" s="373">
        <f t="shared" si="2"/>
        <v>2482</v>
      </c>
      <c r="M47" s="375">
        <f t="shared" si="3"/>
        <v>-0.05882352941176472</v>
      </c>
      <c r="N47" s="371">
        <v>6389</v>
      </c>
      <c r="O47" s="372">
        <v>6848</v>
      </c>
      <c r="P47" s="373">
        <v>61</v>
      </c>
      <c r="Q47" s="372">
        <v>0</v>
      </c>
      <c r="R47" s="373">
        <f t="shared" si="4"/>
        <v>13298</v>
      </c>
      <c r="S47" s="374">
        <f t="shared" si="5"/>
        <v>0.0028993103400159767</v>
      </c>
      <c r="T47" s="385">
        <v>5035</v>
      </c>
      <c r="U47" s="372">
        <v>6155</v>
      </c>
      <c r="V47" s="373"/>
      <c r="W47" s="372"/>
      <c r="X47" s="373">
        <f t="shared" si="6"/>
        <v>11190</v>
      </c>
      <c r="Y47" s="376">
        <f t="shared" si="7"/>
        <v>0.18838248436103666</v>
      </c>
    </row>
    <row r="48" spans="1:25" ht="19.5" customHeight="1">
      <c r="A48" s="370" t="s">
        <v>305</v>
      </c>
      <c r="B48" s="371">
        <v>1025</v>
      </c>
      <c r="C48" s="372">
        <v>954</v>
      </c>
      <c r="D48" s="373">
        <v>0</v>
      </c>
      <c r="E48" s="372">
        <v>0</v>
      </c>
      <c r="F48" s="373">
        <f t="shared" si="0"/>
        <v>1979</v>
      </c>
      <c r="G48" s="374">
        <f t="shared" si="1"/>
        <v>0.002199143012081396</v>
      </c>
      <c r="H48" s="371">
        <v>1309</v>
      </c>
      <c r="I48" s="372">
        <v>1005</v>
      </c>
      <c r="J48" s="373"/>
      <c r="K48" s="372"/>
      <c r="L48" s="373">
        <f t="shared" si="2"/>
        <v>2314</v>
      </c>
      <c r="M48" s="375">
        <f t="shared" si="3"/>
        <v>-0.1447709593777009</v>
      </c>
      <c r="N48" s="371">
        <v>6487</v>
      </c>
      <c r="O48" s="372">
        <v>6286</v>
      </c>
      <c r="P48" s="373"/>
      <c r="Q48" s="372">
        <v>0</v>
      </c>
      <c r="R48" s="373">
        <f t="shared" si="4"/>
        <v>12773</v>
      </c>
      <c r="S48" s="374">
        <f t="shared" si="5"/>
        <v>0.0027848466666434107</v>
      </c>
      <c r="T48" s="385">
        <v>5752</v>
      </c>
      <c r="U48" s="372">
        <v>5540</v>
      </c>
      <c r="V48" s="373"/>
      <c r="W48" s="372"/>
      <c r="X48" s="373">
        <f t="shared" si="6"/>
        <v>11292</v>
      </c>
      <c r="Y48" s="376">
        <f t="shared" si="7"/>
        <v>0.1311547998583067</v>
      </c>
    </row>
    <row r="49" spans="1:25" ht="19.5" customHeight="1">
      <c r="A49" s="370" t="s">
        <v>306</v>
      </c>
      <c r="B49" s="371">
        <v>902</v>
      </c>
      <c r="C49" s="372">
        <v>741</v>
      </c>
      <c r="D49" s="373">
        <v>0</v>
      </c>
      <c r="E49" s="372">
        <v>0</v>
      </c>
      <c r="F49" s="373">
        <f t="shared" si="0"/>
        <v>1643</v>
      </c>
      <c r="G49" s="374">
        <f t="shared" si="1"/>
        <v>0.0018257665330215936</v>
      </c>
      <c r="H49" s="371">
        <v>818</v>
      </c>
      <c r="I49" s="372">
        <v>874</v>
      </c>
      <c r="J49" s="373"/>
      <c r="K49" s="372"/>
      <c r="L49" s="373">
        <f t="shared" si="2"/>
        <v>1692</v>
      </c>
      <c r="M49" s="375">
        <f t="shared" si="3"/>
        <v>-0.02895981087470445</v>
      </c>
      <c r="N49" s="371">
        <v>4646</v>
      </c>
      <c r="O49" s="372">
        <v>4397</v>
      </c>
      <c r="P49" s="373"/>
      <c r="Q49" s="372"/>
      <c r="R49" s="373">
        <f t="shared" si="4"/>
        <v>9043</v>
      </c>
      <c r="S49" s="374">
        <f t="shared" si="5"/>
        <v>0.0019716095205868913</v>
      </c>
      <c r="T49" s="385">
        <v>3973</v>
      </c>
      <c r="U49" s="372">
        <v>4230</v>
      </c>
      <c r="V49" s="373"/>
      <c r="W49" s="372"/>
      <c r="X49" s="373">
        <f t="shared" si="6"/>
        <v>8203</v>
      </c>
      <c r="Y49" s="376">
        <f t="shared" si="7"/>
        <v>0.10240156040472992</v>
      </c>
    </row>
    <row r="50" spans="1:25" ht="19.5" customHeight="1">
      <c r="A50" s="370" t="s">
        <v>307</v>
      </c>
      <c r="B50" s="371">
        <v>304</v>
      </c>
      <c r="C50" s="372">
        <v>341</v>
      </c>
      <c r="D50" s="373">
        <v>0</v>
      </c>
      <c r="E50" s="372">
        <v>0</v>
      </c>
      <c r="F50" s="373">
        <f t="shared" si="0"/>
        <v>645</v>
      </c>
      <c r="G50" s="374">
        <f t="shared" si="1"/>
        <v>0.0007167494910522993</v>
      </c>
      <c r="H50" s="371">
        <v>156</v>
      </c>
      <c r="I50" s="372">
        <v>160</v>
      </c>
      <c r="J50" s="373"/>
      <c r="K50" s="372">
        <v>0</v>
      </c>
      <c r="L50" s="373">
        <f t="shared" si="2"/>
        <v>316</v>
      </c>
      <c r="M50" s="375" t="s">
        <v>46</v>
      </c>
      <c r="N50" s="371">
        <v>1209</v>
      </c>
      <c r="O50" s="372">
        <v>1233</v>
      </c>
      <c r="P50" s="373">
        <v>5</v>
      </c>
      <c r="Q50" s="372">
        <v>9</v>
      </c>
      <c r="R50" s="373">
        <f t="shared" si="4"/>
        <v>2456</v>
      </c>
      <c r="S50" s="374">
        <f t="shared" si="5"/>
        <v>0.0005354719653390916</v>
      </c>
      <c r="T50" s="385">
        <v>1187</v>
      </c>
      <c r="U50" s="372">
        <v>1115</v>
      </c>
      <c r="V50" s="373"/>
      <c r="W50" s="372">
        <v>1</v>
      </c>
      <c r="X50" s="373">
        <f t="shared" si="6"/>
        <v>2303</v>
      </c>
      <c r="Y50" s="376" t="s">
        <v>46</v>
      </c>
    </row>
    <row r="51" spans="1:25" ht="19.5" customHeight="1" thickBot="1">
      <c r="A51" s="377" t="s">
        <v>269</v>
      </c>
      <c r="B51" s="378">
        <v>20606</v>
      </c>
      <c r="C51" s="379">
        <v>19932</v>
      </c>
      <c r="D51" s="380">
        <v>166</v>
      </c>
      <c r="E51" s="379">
        <v>4</v>
      </c>
      <c r="F51" s="380">
        <f>SUM(B51:E51)</f>
        <v>40708</v>
      </c>
      <c r="G51" s="381">
        <f>F51/$F$9</f>
        <v>0.04523633842132869</v>
      </c>
      <c r="H51" s="378">
        <v>14951</v>
      </c>
      <c r="I51" s="379">
        <v>14311</v>
      </c>
      <c r="J51" s="380">
        <v>39</v>
      </c>
      <c r="K51" s="379">
        <v>33</v>
      </c>
      <c r="L51" s="380">
        <f>SUM(H51:K51)</f>
        <v>29334</v>
      </c>
      <c r="M51" s="382">
        <f>IF(ISERROR(F51/L51-1),"         /0",(F51/L51-1))</f>
        <v>0.38774118770027943</v>
      </c>
      <c r="N51" s="378">
        <v>109051</v>
      </c>
      <c r="O51" s="379">
        <v>107762</v>
      </c>
      <c r="P51" s="380">
        <v>3605</v>
      </c>
      <c r="Q51" s="379">
        <v>2765</v>
      </c>
      <c r="R51" s="380">
        <f>SUM(N51:Q51)</f>
        <v>223183</v>
      </c>
      <c r="S51" s="381">
        <f>R51/$R$9</f>
        <v>0.048659706693922826</v>
      </c>
      <c r="T51" s="386">
        <v>83489</v>
      </c>
      <c r="U51" s="379">
        <v>79686</v>
      </c>
      <c r="V51" s="380">
        <v>88</v>
      </c>
      <c r="W51" s="379">
        <v>59</v>
      </c>
      <c r="X51" s="380">
        <f>SUM(T51:W51)</f>
        <v>163322</v>
      </c>
      <c r="Y51" s="383">
        <f>IF(ISERROR(R51/X51-1),"         /0",(R51/X51-1))</f>
        <v>0.3665213504610525</v>
      </c>
    </row>
    <row r="52" spans="1:25" s="146" customFormat="1" ht="19.5" customHeight="1">
      <c r="A52" s="153" t="s">
        <v>55</v>
      </c>
      <c r="B52" s="150">
        <f>SUM(B53:B66)</f>
        <v>60500</v>
      </c>
      <c r="C52" s="149">
        <f>SUM(C53:C66)</f>
        <v>47126</v>
      </c>
      <c r="D52" s="148">
        <f>SUM(D53:D66)</f>
        <v>1</v>
      </c>
      <c r="E52" s="149">
        <f>SUM(E53:E66)</f>
        <v>0</v>
      </c>
      <c r="F52" s="148">
        <f>SUM(B52:E52)</f>
        <v>107627</v>
      </c>
      <c r="G52" s="151">
        <f>F52/$F$9</f>
        <v>0.119599375927885</v>
      </c>
      <c r="H52" s="150">
        <f>SUM(H53:H66)</f>
        <v>52127</v>
      </c>
      <c r="I52" s="149">
        <f>SUM(I53:I66)</f>
        <v>45828</v>
      </c>
      <c r="J52" s="148">
        <f>SUM(J53:J66)</f>
        <v>5</v>
      </c>
      <c r="K52" s="149">
        <f>SUM(K53:K66)</f>
        <v>4</v>
      </c>
      <c r="L52" s="148">
        <f>SUM(H52:K52)</f>
        <v>97964</v>
      </c>
      <c r="M52" s="152">
        <f>IF(ISERROR(F52/L52-1),"         /0",(F52/L52-1))</f>
        <v>0.09863827528479852</v>
      </c>
      <c r="N52" s="150">
        <f>SUM(N53:N66)</f>
        <v>302740</v>
      </c>
      <c r="O52" s="149">
        <f>SUM(O53:O66)</f>
        <v>247431</v>
      </c>
      <c r="P52" s="148">
        <f>SUM(P53:P66)</f>
        <v>69</v>
      </c>
      <c r="Q52" s="149">
        <f>SUM(Q53:Q66)</f>
        <v>27</v>
      </c>
      <c r="R52" s="148">
        <f>SUM(N52:Q52)</f>
        <v>550267</v>
      </c>
      <c r="S52" s="151">
        <f>R52/$R$9</f>
        <v>0.11997253743943237</v>
      </c>
      <c r="T52" s="150">
        <f>SUM(T53:T66)</f>
        <v>264561</v>
      </c>
      <c r="U52" s="149">
        <f>SUM(U53:U66)</f>
        <v>219796</v>
      </c>
      <c r="V52" s="148">
        <f>SUM(V53:V66)</f>
        <v>55</v>
      </c>
      <c r="W52" s="149">
        <f>SUM(W53:W66)</f>
        <v>4</v>
      </c>
      <c r="X52" s="148">
        <f>SUM(T52:W52)</f>
        <v>484416</v>
      </c>
      <c r="Y52" s="147">
        <f>IF(ISERROR(R52/X52-1),"         /0",(R52/X52-1))</f>
        <v>0.13593894503897475</v>
      </c>
    </row>
    <row r="53" spans="1:25" ht="19.5" customHeight="1">
      <c r="A53" s="363" t="s">
        <v>308</v>
      </c>
      <c r="B53" s="364">
        <v>14514</v>
      </c>
      <c r="C53" s="365">
        <v>10921</v>
      </c>
      <c r="D53" s="366">
        <v>0</v>
      </c>
      <c r="E53" s="365">
        <v>0</v>
      </c>
      <c r="F53" s="366">
        <f>SUM(B53:E53)</f>
        <v>25435</v>
      </c>
      <c r="G53" s="367">
        <f>F53/$F$9</f>
        <v>0.028264377216922845</v>
      </c>
      <c r="H53" s="364">
        <v>17452</v>
      </c>
      <c r="I53" s="365">
        <v>14107</v>
      </c>
      <c r="J53" s="366"/>
      <c r="K53" s="365"/>
      <c r="L53" s="366">
        <f>SUM(H53:K53)</f>
        <v>31559</v>
      </c>
      <c r="M53" s="368">
        <f>IF(ISERROR(F53/L53-1),"         /0",(F53/L53-1))</f>
        <v>-0.19404924110396404</v>
      </c>
      <c r="N53" s="364">
        <v>65361</v>
      </c>
      <c r="O53" s="365">
        <v>58596</v>
      </c>
      <c r="P53" s="366"/>
      <c r="Q53" s="365"/>
      <c r="R53" s="366">
        <f>SUM(N53:Q53)</f>
        <v>123957</v>
      </c>
      <c r="S53" s="367">
        <f>R53/$R$9</f>
        <v>0.02702585440046326</v>
      </c>
      <c r="T53" s="364">
        <v>84609</v>
      </c>
      <c r="U53" s="365">
        <v>73910</v>
      </c>
      <c r="V53" s="366"/>
      <c r="W53" s="365"/>
      <c r="X53" s="366">
        <f>SUM(T53:W53)</f>
        <v>158519</v>
      </c>
      <c r="Y53" s="369">
        <f>IF(ISERROR(R53/X53-1),"         /0",(R53/X53-1))</f>
        <v>-0.21803064616859813</v>
      </c>
    </row>
    <row r="54" spans="1:25" ht="19.5" customHeight="1">
      <c r="A54" s="370" t="s">
        <v>309</v>
      </c>
      <c r="B54" s="371">
        <v>5425</v>
      </c>
      <c r="C54" s="372">
        <v>3973</v>
      </c>
      <c r="D54" s="373">
        <v>0</v>
      </c>
      <c r="E54" s="372">
        <v>0</v>
      </c>
      <c r="F54" s="373">
        <f>SUM(B54:E54)</f>
        <v>9398</v>
      </c>
      <c r="G54" s="374">
        <f>F54/$F$9</f>
        <v>0.010443429018464356</v>
      </c>
      <c r="H54" s="371">
        <v>3242</v>
      </c>
      <c r="I54" s="372">
        <v>2654</v>
      </c>
      <c r="J54" s="373"/>
      <c r="K54" s="372"/>
      <c r="L54" s="373">
        <f>SUM(H54:K54)</f>
        <v>5896</v>
      </c>
      <c r="M54" s="375">
        <f>IF(ISERROR(F54/L54-1),"         /0",(F54/L54-1))</f>
        <v>0.5939620081411126</v>
      </c>
      <c r="N54" s="371">
        <v>30833</v>
      </c>
      <c r="O54" s="372">
        <v>18772</v>
      </c>
      <c r="P54" s="373"/>
      <c r="Q54" s="372"/>
      <c r="R54" s="373">
        <f>SUM(N54:Q54)</f>
        <v>49605</v>
      </c>
      <c r="S54" s="374">
        <f>R54/$R$9</f>
        <v>0.01081518193837363</v>
      </c>
      <c r="T54" s="371">
        <v>20453</v>
      </c>
      <c r="U54" s="372">
        <v>13048</v>
      </c>
      <c r="V54" s="373"/>
      <c r="W54" s="372"/>
      <c r="X54" s="373">
        <f>SUM(T54:W54)</f>
        <v>33501</v>
      </c>
      <c r="Y54" s="376">
        <f>IF(ISERROR(R54/X54-1),"         /0",(R54/X54-1))</f>
        <v>0.4807020685949672</v>
      </c>
    </row>
    <row r="55" spans="1:25" ht="19.5" customHeight="1">
      <c r="A55" s="370" t="s">
        <v>310</v>
      </c>
      <c r="B55" s="371">
        <v>4686</v>
      </c>
      <c r="C55" s="372">
        <v>4170</v>
      </c>
      <c r="D55" s="373">
        <v>0</v>
      </c>
      <c r="E55" s="372">
        <v>0</v>
      </c>
      <c r="F55" s="373">
        <f>SUM(B55:E55)</f>
        <v>8856</v>
      </c>
      <c r="G55" s="374">
        <f>F55/$F$9</f>
        <v>0.009841137198076222</v>
      </c>
      <c r="H55" s="371">
        <v>4212</v>
      </c>
      <c r="I55" s="372">
        <v>3396</v>
      </c>
      <c r="J55" s="373"/>
      <c r="K55" s="372"/>
      <c r="L55" s="373">
        <f>SUM(H55:K55)</f>
        <v>7608</v>
      </c>
      <c r="M55" s="375">
        <f>IF(ISERROR(F55/L55-1),"         /0",(F55/L55-1))</f>
        <v>0.16403785488959</v>
      </c>
      <c r="N55" s="371">
        <v>22975</v>
      </c>
      <c r="O55" s="372">
        <v>22139</v>
      </c>
      <c r="P55" s="373"/>
      <c r="Q55" s="372"/>
      <c r="R55" s="373">
        <f>SUM(N55:Q55)</f>
        <v>45114</v>
      </c>
      <c r="S55" s="374">
        <f>R55/$R$9</f>
        <v>0.00983602697243802</v>
      </c>
      <c r="T55" s="371">
        <v>19610</v>
      </c>
      <c r="U55" s="372">
        <v>18408</v>
      </c>
      <c r="V55" s="373"/>
      <c r="W55" s="372"/>
      <c r="X55" s="373">
        <f>SUM(T55:W55)</f>
        <v>38018</v>
      </c>
      <c r="Y55" s="376">
        <f>IF(ISERROR(R55/X55-1),"         /0",(R55/X55-1))</f>
        <v>0.186648429691199</v>
      </c>
    </row>
    <row r="56" spans="1:25" ht="19.5" customHeight="1">
      <c r="A56" s="370" t="s">
        <v>311</v>
      </c>
      <c r="B56" s="371">
        <v>4286</v>
      </c>
      <c r="C56" s="372">
        <v>3383</v>
      </c>
      <c r="D56" s="373">
        <v>0</v>
      </c>
      <c r="E56" s="372">
        <v>0</v>
      </c>
      <c r="F56" s="373">
        <f>SUM(B56:E56)</f>
        <v>7669</v>
      </c>
      <c r="G56" s="374">
        <f>F56/$F$9</f>
        <v>0.00852209588663579</v>
      </c>
      <c r="H56" s="371">
        <v>6082</v>
      </c>
      <c r="I56" s="372">
        <v>7770</v>
      </c>
      <c r="J56" s="373"/>
      <c r="K56" s="372"/>
      <c r="L56" s="373">
        <f>SUM(H56:K56)</f>
        <v>13852</v>
      </c>
      <c r="M56" s="375">
        <f>IF(ISERROR(F56/L56-1),"         /0",(F56/L56-1))</f>
        <v>-0.4463615362402541</v>
      </c>
      <c r="N56" s="371">
        <v>22816</v>
      </c>
      <c r="O56" s="372">
        <v>19297</v>
      </c>
      <c r="P56" s="373"/>
      <c r="Q56" s="372"/>
      <c r="R56" s="373">
        <f>SUM(N56:Q56)</f>
        <v>42113</v>
      </c>
      <c r="S56" s="374">
        <f>R56/$R$9</f>
        <v>0.009181730812835978</v>
      </c>
      <c r="T56" s="371">
        <v>35794</v>
      </c>
      <c r="U56" s="372">
        <v>33310</v>
      </c>
      <c r="V56" s="373"/>
      <c r="W56" s="372"/>
      <c r="X56" s="373">
        <f>SUM(T56:W56)</f>
        <v>69104</v>
      </c>
      <c r="Y56" s="376">
        <f>IF(ISERROR(R56/X56-1),"         /0",(R56/X56-1))</f>
        <v>-0.39058520490854365</v>
      </c>
    </row>
    <row r="57" spans="1:25" ht="19.5" customHeight="1">
      <c r="A57" s="370" t="s">
        <v>312</v>
      </c>
      <c r="B57" s="371">
        <v>4172</v>
      </c>
      <c r="C57" s="372">
        <v>2938</v>
      </c>
      <c r="D57" s="373">
        <v>0</v>
      </c>
      <c r="E57" s="372">
        <v>0</v>
      </c>
      <c r="F57" s="373">
        <f>SUM(B57:E57)</f>
        <v>7110</v>
      </c>
      <c r="G57" s="374">
        <f>F57/$F$9</f>
        <v>0.007900912994390464</v>
      </c>
      <c r="H57" s="371">
        <v>2682</v>
      </c>
      <c r="I57" s="372">
        <v>1874</v>
      </c>
      <c r="J57" s="373"/>
      <c r="K57" s="372"/>
      <c r="L57" s="373">
        <f>SUM(H57:K57)</f>
        <v>4556</v>
      </c>
      <c r="M57" s="375">
        <f>IF(ISERROR(F57/L57-1),"         /0",(F57/L57-1))</f>
        <v>0.5605794556628623</v>
      </c>
      <c r="N57" s="371">
        <v>16660</v>
      </c>
      <c r="O57" s="372">
        <v>12833</v>
      </c>
      <c r="P57" s="373">
        <v>4</v>
      </c>
      <c r="Q57" s="372"/>
      <c r="R57" s="373">
        <f>SUM(N57:Q57)</f>
        <v>29497</v>
      </c>
      <c r="S57" s="374">
        <f>R57/$R$9</f>
        <v>0.006431114235182078</v>
      </c>
      <c r="T57" s="371">
        <v>11458</v>
      </c>
      <c r="U57" s="372">
        <v>8580</v>
      </c>
      <c r="V57" s="373"/>
      <c r="W57" s="372"/>
      <c r="X57" s="373">
        <f>SUM(T57:W57)</f>
        <v>20038</v>
      </c>
      <c r="Y57" s="376">
        <f>IF(ISERROR(R57/X57-1),"         /0",(R57/X57-1))</f>
        <v>0.4720530991116878</v>
      </c>
    </row>
    <row r="58" spans="1:25" ht="19.5" customHeight="1">
      <c r="A58" s="370" t="s">
        <v>313</v>
      </c>
      <c r="B58" s="371">
        <v>3648</v>
      </c>
      <c r="C58" s="372">
        <v>2849</v>
      </c>
      <c r="D58" s="373">
        <v>0</v>
      </c>
      <c r="E58" s="372">
        <v>0</v>
      </c>
      <c r="F58" s="373">
        <f>SUM(B58:E58)</f>
        <v>6497</v>
      </c>
      <c r="G58" s="374">
        <f>F58/$F$9</f>
        <v>0.007219723168010526</v>
      </c>
      <c r="H58" s="371">
        <v>7016</v>
      </c>
      <c r="I58" s="372">
        <v>5668</v>
      </c>
      <c r="J58" s="373"/>
      <c r="K58" s="372"/>
      <c r="L58" s="373">
        <f>SUM(H58:K58)</f>
        <v>12684</v>
      </c>
      <c r="M58" s="375">
        <f>IF(ISERROR(F58/L58-1),"         /0",(F58/L58-1))</f>
        <v>-0.4877798801639861</v>
      </c>
      <c r="N58" s="371">
        <v>18134</v>
      </c>
      <c r="O58" s="372">
        <v>16016</v>
      </c>
      <c r="P58" s="373"/>
      <c r="Q58" s="372"/>
      <c r="R58" s="373">
        <f>SUM(N58:Q58)</f>
        <v>34150</v>
      </c>
      <c r="S58" s="374">
        <f>R58/$R$9</f>
        <v>0.007445589420329795</v>
      </c>
      <c r="T58" s="371">
        <v>33428</v>
      </c>
      <c r="U58" s="372">
        <v>29135</v>
      </c>
      <c r="V58" s="373"/>
      <c r="W58" s="372"/>
      <c r="X58" s="373">
        <f>SUM(T58:W58)</f>
        <v>62563</v>
      </c>
      <c r="Y58" s="376">
        <f>IF(ISERROR(R58/X58-1),"         /0",(R58/X58-1))</f>
        <v>-0.45415021658168564</v>
      </c>
    </row>
    <row r="59" spans="1:25" ht="19.5" customHeight="1">
      <c r="A59" s="370" t="s">
        <v>314</v>
      </c>
      <c r="B59" s="371">
        <v>1880</v>
      </c>
      <c r="C59" s="372">
        <v>1577</v>
      </c>
      <c r="D59" s="373">
        <v>0</v>
      </c>
      <c r="E59" s="372">
        <v>0</v>
      </c>
      <c r="F59" s="373">
        <f>SUM(B59:E59)</f>
        <v>3457</v>
      </c>
      <c r="G59" s="374">
        <f>F59/$F$9</f>
        <v>0.0038415550241361223</v>
      </c>
      <c r="H59" s="371">
        <v>2090</v>
      </c>
      <c r="I59" s="372">
        <v>2205</v>
      </c>
      <c r="J59" s="373"/>
      <c r="K59" s="372"/>
      <c r="L59" s="373">
        <f>SUM(H59:K59)</f>
        <v>4295</v>
      </c>
      <c r="M59" s="375">
        <f>IF(ISERROR(F59/L59-1),"         /0",(F59/L59-1))</f>
        <v>-0.1951105937136205</v>
      </c>
      <c r="N59" s="371">
        <v>9397</v>
      </c>
      <c r="O59" s="372">
        <v>9468</v>
      </c>
      <c r="P59" s="373"/>
      <c r="Q59" s="372"/>
      <c r="R59" s="373">
        <f>SUM(N59:Q59)</f>
        <v>18865</v>
      </c>
      <c r="S59" s="374">
        <f>R59/$R$9</f>
        <v>0.004113061329854219</v>
      </c>
      <c r="T59" s="371">
        <v>5181</v>
      </c>
      <c r="U59" s="372">
        <v>4928</v>
      </c>
      <c r="V59" s="373"/>
      <c r="W59" s="372"/>
      <c r="X59" s="373">
        <f>SUM(T59:W59)</f>
        <v>10109</v>
      </c>
      <c r="Y59" s="376">
        <f>IF(ISERROR(R59/X59-1),"         /0",(R59/X59-1))</f>
        <v>0.8661588683351469</v>
      </c>
    </row>
    <row r="60" spans="1:25" ht="19.5" customHeight="1">
      <c r="A60" s="370" t="s">
        <v>315</v>
      </c>
      <c r="B60" s="371">
        <v>1545</v>
      </c>
      <c r="C60" s="372">
        <v>1797</v>
      </c>
      <c r="D60" s="373">
        <v>0</v>
      </c>
      <c r="E60" s="372">
        <v>0</v>
      </c>
      <c r="F60" s="373">
        <f>SUM(B60:E60)</f>
        <v>3342</v>
      </c>
      <c r="G60" s="374">
        <f>F60/$F$9</f>
        <v>0.003713762479219821</v>
      </c>
      <c r="H60" s="371"/>
      <c r="I60" s="372">
        <v>0</v>
      </c>
      <c r="J60" s="373"/>
      <c r="K60" s="372"/>
      <c r="L60" s="373">
        <f>SUM(H60:K60)</f>
        <v>0</v>
      </c>
      <c r="M60" s="375" t="str">
        <f>IF(ISERROR(F60/L60-1),"         /0",(F60/L60-1))</f>
        <v>         /0</v>
      </c>
      <c r="N60" s="371">
        <v>1660</v>
      </c>
      <c r="O60" s="372">
        <v>1850</v>
      </c>
      <c r="P60" s="373"/>
      <c r="Q60" s="372"/>
      <c r="R60" s="373">
        <f>SUM(N60:Q60)</f>
        <v>3510</v>
      </c>
      <c r="S60" s="374">
        <f>R60/$R$9</f>
        <v>0.000765271416262301</v>
      </c>
      <c r="T60" s="371">
        <v>8</v>
      </c>
      <c r="U60" s="372">
        <v>0</v>
      </c>
      <c r="V60" s="373"/>
      <c r="W60" s="372"/>
      <c r="X60" s="373">
        <f>SUM(T60:W60)</f>
        <v>8</v>
      </c>
      <c r="Y60" s="376" t="s">
        <v>46</v>
      </c>
    </row>
    <row r="61" spans="1:25" ht="19.5" customHeight="1">
      <c r="A61" s="370" t="s">
        <v>316</v>
      </c>
      <c r="B61" s="371">
        <v>1177</v>
      </c>
      <c r="C61" s="372">
        <v>923</v>
      </c>
      <c r="D61" s="373">
        <v>0</v>
      </c>
      <c r="E61" s="372">
        <v>0</v>
      </c>
      <c r="F61" s="373">
        <f>SUM(B61:E61)</f>
        <v>2100</v>
      </c>
      <c r="G61" s="374">
        <f>F61/$F$9</f>
        <v>0.0023336029941237652</v>
      </c>
      <c r="H61" s="371">
        <v>876</v>
      </c>
      <c r="I61" s="372">
        <v>850</v>
      </c>
      <c r="J61" s="373"/>
      <c r="K61" s="372">
        <v>0</v>
      </c>
      <c r="L61" s="373">
        <f>SUM(H61:K61)</f>
        <v>1726</v>
      </c>
      <c r="M61" s="375">
        <f>IF(ISERROR(F61/L61-1),"         /0",(F61/L61-1))</f>
        <v>0.21668597914252596</v>
      </c>
      <c r="N61" s="371">
        <v>7004</v>
      </c>
      <c r="O61" s="372">
        <v>4145</v>
      </c>
      <c r="P61" s="373">
        <v>12</v>
      </c>
      <c r="Q61" s="372">
        <v>0</v>
      </c>
      <c r="R61" s="373">
        <f>SUM(N61:Q61)</f>
        <v>11161</v>
      </c>
      <c r="S61" s="374">
        <f>R61/$R$9</f>
        <v>0.002433388682878502</v>
      </c>
      <c r="T61" s="371">
        <v>5695</v>
      </c>
      <c r="U61" s="372">
        <v>3877</v>
      </c>
      <c r="V61" s="373">
        <v>9</v>
      </c>
      <c r="W61" s="372">
        <v>0</v>
      </c>
      <c r="X61" s="373">
        <f>SUM(T61:W61)</f>
        <v>9581</v>
      </c>
      <c r="Y61" s="376">
        <f>IF(ISERROR(R61/X61-1),"         /0",(R61/X61-1))</f>
        <v>0.1649097171485232</v>
      </c>
    </row>
    <row r="62" spans="1:25" ht="19.5" customHeight="1">
      <c r="A62" s="370" t="s">
        <v>317</v>
      </c>
      <c r="B62" s="371">
        <v>889</v>
      </c>
      <c r="C62" s="372">
        <v>570</v>
      </c>
      <c r="D62" s="373">
        <v>0</v>
      </c>
      <c r="E62" s="372">
        <v>0</v>
      </c>
      <c r="F62" s="373">
        <f>SUM(B62:E62)</f>
        <v>1459</v>
      </c>
      <c r="G62" s="374">
        <f>F62/$F$9</f>
        <v>0.0016212984611555113</v>
      </c>
      <c r="H62" s="371">
        <v>514</v>
      </c>
      <c r="I62" s="372">
        <v>379</v>
      </c>
      <c r="J62" s="373"/>
      <c r="K62" s="372"/>
      <c r="L62" s="373">
        <f>SUM(H62:K62)</f>
        <v>893</v>
      </c>
      <c r="M62" s="375">
        <f>IF(ISERROR(F62/L62-1),"         /0",(F62/L62-1))</f>
        <v>0.6338185890257559</v>
      </c>
      <c r="N62" s="371">
        <v>4560</v>
      </c>
      <c r="O62" s="372">
        <v>2793</v>
      </c>
      <c r="P62" s="373"/>
      <c r="Q62" s="372"/>
      <c r="R62" s="373">
        <f>SUM(N62:Q62)</f>
        <v>7353</v>
      </c>
      <c r="S62" s="374">
        <f>R62/$R$9</f>
        <v>0.0016031455053494871</v>
      </c>
      <c r="T62" s="371">
        <v>3139</v>
      </c>
      <c r="U62" s="372">
        <v>1961</v>
      </c>
      <c r="V62" s="373"/>
      <c r="W62" s="372"/>
      <c r="X62" s="373">
        <f>SUM(T62:W62)</f>
        <v>5100</v>
      </c>
      <c r="Y62" s="376">
        <f>IF(ISERROR(R62/X62-1),"         /0",(R62/X62-1))</f>
        <v>0.44176470588235284</v>
      </c>
    </row>
    <row r="63" spans="1:25" ht="19.5" customHeight="1">
      <c r="A63" s="370" t="s">
        <v>318</v>
      </c>
      <c r="B63" s="371">
        <v>522</v>
      </c>
      <c r="C63" s="372">
        <v>421</v>
      </c>
      <c r="D63" s="373">
        <v>0</v>
      </c>
      <c r="E63" s="372">
        <v>0</v>
      </c>
      <c r="F63" s="373">
        <f>SUM(B63:E63)</f>
        <v>943</v>
      </c>
      <c r="G63" s="374">
        <f>F63/$F$9</f>
        <v>0.0010478988683136718</v>
      </c>
      <c r="H63" s="371">
        <v>849</v>
      </c>
      <c r="I63" s="372">
        <v>882</v>
      </c>
      <c r="J63" s="373"/>
      <c r="K63" s="372"/>
      <c r="L63" s="373">
        <f>SUM(H63:K63)</f>
        <v>1731</v>
      </c>
      <c r="M63" s="375">
        <f>IF(ISERROR(F63/L63-1),"         /0",(F63/L63-1))</f>
        <v>-0.4552281917966493</v>
      </c>
      <c r="N63" s="371">
        <v>2886</v>
      </c>
      <c r="O63" s="372">
        <v>1832</v>
      </c>
      <c r="P63" s="373"/>
      <c r="Q63" s="372"/>
      <c r="R63" s="373">
        <f>SUM(N63:Q63)</f>
        <v>4718</v>
      </c>
      <c r="S63" s="374">
        <f>R63/$R$9</f>
        <v>0.0010286468780414634</v>
      </c>
      <c r="T63" s="371">
        <v>1699</v>
      </c>
      <c r="U63" s="372">
        <v>1824</v>
      </c>
      <c r="V63" s="373"/>
      <c r="W63" s="372"/>
      <c r="X63" s="373">
        <f>SUM(T63:W63)</f>
        <v>3523</v>
      </c>
      <c r="Y63" s="376">
        <f>IF(ISERROR(R63/X63-1),"         /0",(R63/X63-1))</f>
        <v>0.33919954584161216</v>
      </c>
    </row>
    <row r="64" spans="1:25" ht="19.5" customHeight="1">
      <c r="A64" s="370" t="s">
        <v>319</v>
      </c>
      <c r="B64" s="371">
        <v>469</v>
      </c>
      <c r="C64" s="372">
        <v>374</v>
      </c>
      <c r="D64" s="373">
        <v>0</v>
      </c>
      <c r="E64" s="372">
        <v>0</v>
      </c>
      <c r="F64" s="373">
        <f>SUM(B64:E64)</f>
        <v>843</v>
      </c>
      <c r="G64" s="374">
        <f>F64/$F$9</f>
        <v>0.0009367749162125401</v>
      </c>
      <c r="H64" s="371">
        <v>329</v>
      </c>
      <c r="I64" s="372">
        <v>295</v>
      </c>
      <c r="J64" s="373"/>
      <c r="K64" s="372"/>
      <c r="L64" s="373">
        <f>SUM(H64:K64)</f>
        <v>624</v>
      </c>
      <c r="M64" s="375">
        <f>IF(ISERROR(F64/L64-1),"         /0",(F64/L64-1))</f>
        <v>0.35096153846153855</v>
      </c>
      <c r="N64" s="371">
        <v>2249</v>
      </c>
      <c r="O64" s="372">
        <v>2027</v>
      </c>
      <c r="P64" s="373">
        <v>2</v>
      </c>
      <c r="Q64" s="372">
        <v>0</v>
      </c>
      <c r="R64" s="373">
        <f>SUM(N64:Q64)</f>
        <v>4278</v>
      </c>
      <c r="S64" s="374">
        <f>R64/$R$9</f>
        <v>0.0009327154184530268</v>
      </c>
      <c r="T64" s="371">
        <v>1779</v>
      </c>
      <c r="U64" s="372">
        <v>1680</v>
      </c>
      <c r="V64" s="373">
        <v>18</v>
      </c>
      <c r="W64" s="372">
        <v>0</v>
      </c>
      <c r="X64" s="373">
        <f>SUM(T64:W64)</f>
        <v>3477</v>
      </c>
      <c r="Y64" s="376">
        <f>IF(ISERROR(R64/X64-1),"         /0",(R64/X64-1))</f>
        <v>0.23037100949094036</v>
      </c>
    </row>
    <row r="65" spans="1:25" ht="19.5" customHeight="1">
      <c r="A65" s="370" t="s">
        <v>320</v>
      </c>
      <c r="B65" s="371">
        <v>391</v>
      </c>
      <c r="C65" s="372">
        <v>263</v>
      </c>
      <c r="D65" s="373">
        <v>0</v>
      </c>
      <c r="E65" s="372">
        <v>0</v>
      </c>
      <c r="F65" s="373">
        <f>SUM(B65:E65)</f>
        <v>654</v>
      </c>
      <c r="G65" s="374">
        <f>F65/$F$9</f>
        <v>0.0007267506467414012</v>
      </c>
      <c r="H65" s="371">
        <v>356</v>
      </c>
      <c r="I65" s="372">
        <v>481</v>
      </c>
      <c r="J65" s="373"/>
      <c r="K65" s="372">
        <v>0</v>
      </c>
      <c r="L65" s="373">
        <f>SUM(H65:K65)</f>
        <v>837</v>
      </c>
      <c r="M65" s="375">
        <f>IF(ISERROR(F65/L65-1),"         /0",(F65/L65-1))</f>
        <v>-0.21863799283154117</v>
      </c>
      <c r="N65" s="371">
        <v>2709</v>
      </c>
      <c r="O65" s="372">
        <v>1965</v>
      </c>
      <c r="P65" s="373">
        <v>6</v>
      </c>
      <c r="Q65" s="372">
        <v>0</v>
      </c>
      <c r="R65" s="373">
        <f>SUM(N65:Q65)</f>
        <v>4680</v>
      </c>
      <c r="S65" s="374">
        <f>R65/$R$9</f>
        <v>0.0010203618883497347</v>
      </c>
      <c r="T65" s="371">
        <v>2026</v>
      </c>
      <c r="U65" s="372">
        <v>1749</v>
      </c>
      <c r="V65" s="373">
        <v>3</v>
      </c>
      <c r="W65" s="372">
        <v>0</v>
      </c>
      <c r="X65" s="373">
        <f>SUM(T65:W65)</f>
        <v>3778</v>
      </c>
      <c r="Y65" s="376">
        <f>IF(ISERROR(R65/X65-1),"         /0",(R65/X65-1))</f>
        <v>0.23875066172578085</v>
      </c>
    </row>
    <row r="66" spans="1:25" ht="19.5" customHeight="1" thickBot="1">
      <c r="A66" s="370" t="s">
        <v>269</v>
      </c>
      <c r="B66" s="371">
        <v>16896</v>
      </c>
      <c r="C66" s="372">
        <v>12967</v>
      </c>
      <c r="D66" s="373">
        <v>1</v>
      </c>
      <c r="E66" s="372">
        <v>0</v>
      </c>
      <c r="F66" s="373">
        <f>SUM(B66:E66)</f>
        <v>29864</v>
      </c>
      <c r="G66" s="374">
        <f>F66/$F$9</f>
        <v>0.033186057055481964</v>
      </c>
      <c r="H66" s="371">
        <v>6427</v>
      </c>
      <c r="I66" s="372">
        <v>5267</v>
      </c>
      <c r="J66" s="373">
        <v>5</v>
      </c>
      <c r="K66" s="372">
        <v>4</v>
      </c>
      <c r="L66" s="373">
        <f>SUM(H66:K66)</f>
        <v>11703</v>
      </c>
      <c r="M66" s="375">
        <f>IF(ISERROR(F66/L66-1),"         /0",(F66/L66-1))</f>
        <v>1.551824318550799</v>
      </c>
      <c r="N66" s="371">
        <v>95496</v>
      </c>
      <c r="O66" s="372">
        <v>75698</v>
      </c>
      <c r="P66" s="373">
        <v>45</v>
      </c>
      <c r="Q66" s="372">
        <v>27</v>
      </c>
      <c r="R66" s="373">
        <f>SUM(N66:Q66)</f>
        <v>171266</v>
      </c>
      <c r="S66" s="374">
        <f>R66/$R$9</f>
        <v>0.037340448540620866</v>
      </c>
      <c r="T66" s="371">
        <v>39682</v>
      </c>
      <c r="U66" s="372">
        <v>27386</v>
      </c>
      <c r="V66" s="373">
        <v>25</v>
      </c>
      <c r="W66" s="372">
        <v>4</v>
      </c>
      <c r="X66" s="373">
        <f>SUM(T66:W66)</f>
        <v>67097</v>
      </c>
      <c r="Y66" s="376">
        <f>IF(ISERROR(R66/X66-1),"         /0",(R66/X66-1))</f>
        <v>1.552513525194867</v>
      </c>
    </row>
    <row r="67" spans="1:25" s="146" customFormat="1" ht="19.5" customHeight="1">
      <c r="A67" s="153" t="s">
        <v>54</v>
      </c>
      <c r="B67" s="150">
        <f>SUM(B68:B87)</f>
        <v>136017</v>
      </c>
      <c r="C67" s="149">
        <f>SUM(C68:C87)</f>
        <v>126318</v>
      </c>
      <c r="D67" s="148">
        <f>SUM(D68:D87)</f>
        <v>14</v>
      </c>
      <c r="E67" s="149">
        <f>SUM(E68:E87)</f>
        <v>16</v>
      </c>
      <c r="F67" s="148">
        <f>SUM(B67:E67)</f>
        <v>262365</v>
      </c>
      <c r="G67" s="151">
        <f>F67/$F$9</f>
        <v>0.29155035693013415</v>
      </c>
      <c r="H67" s="150">
        <f>SUM(H68:H87)</f>
        <v>122181</v>
      </c>
      <c r="I67" s="149">
        <f>SUM(I68:I87)</f>
        <v>122149</v>
      </c>
      <c r="J67" s="148">
        <f>SUM(J68:J87)</f>
        <v>2323</v>
      </c>
      <c r="K67" s="149">
        <f>SUM(K68:K87)</f>
        <v>2346</v>
      </c>
      <c r="L67" s="148">
        <f>SUM(H67:K67)</f>
        <v>248999</v>
      </c>
      <c r="M67" s="152">
        <f>IF(ISERROR(F67/L67-1),"         /0",(F67/L67-1))</f>
        <v>0.05367893043747163</v>
      </c>
      <c r="N67" s="150">
        <f>SUM(N68:N87)</f>
        <v>680773</v>
      </c>
      <c r="O67" s="149">
        <f>SUM(O68:O87)</f>
        <v>638886</v>
      </c>
      <c r="P67" s="148">
        <f>SUM(P68:P87)</f>
        <v>4099</v>
      </c>
      <c r="Q67" s="149">
        <f>SUM(Q68:Q87)</f>
        <v>4366</v>
      </c>
      <c r="R67" s="148">
        <f>SUM(N67:Q67)</f>
        <v>1328124</v>
      </c>
      <c r="S67" s="151">
        <f>R67/$R$9</f>
        <v>0.28956562235098354</v>
      </c>
      <c r="T67" s="150">
        <f>SUM(T68:T87)</f>
        <v>600418</v>
      </c>
      <c r="U67" s="149">
        <f>SUM(U68:U87)</f>
        <v>581147</v>
      </c>
      <c r="V67" s="148">
        <f>SUM(V68:V87)</f>
        <v>17509</v>
      </c>
      <c r="W67" s="149">
        <f>SUM(W68:W87)</f>
        <v>18519</v>
      </c>
      <c r="X67" s="148">
        <f>SUM(T67:W67)</f>
        <v>1217593</v>
      </c>
      <c r="Y67" s="147">
        <f>IF(ISERROR(R67/X67-1),"         /0",(R67/X67-1))</f>
        <v>0.09077828141259014</v>
      </c>
    </row>
    <row r="68" spans="1:25" s="138" customFormat="1" ht="19.5" customHeight="1">
      <c r="A68" s="363" t="s">
        <v>321</v>
      </c>
      <c r="B68" s="364">
        <v>29396</v>
      </c>
      <c r="C68" s="365">
        <v>25564</v>
      </c>
      <c r="D68" s="366">
        <v>2</v>
      </c>
      <c r="E68" s="365">
        <v>2</v>
      </c>
      <c r="F68" s="366">
        <f>SUM(B68:E68)</f>
        <v>54964</v>
      </c>
      <c r="G68" s="367">
        <f>F68/$F$9</f>
        <v>0.06107816903286602</v>
      </c>
      <c r="H68" s="364">
        <v>24451</v>
      </c>
      <c r="I68" s="365">
        <v>23421</v>
      </c>
      <c r="J68" s="366">
        <v>1340</v>
      </c>
      <c r="K68" s="365">
        <v>1375</v>
      </c>
      <c r="L68" s="366">
        <f>SUM(H68:K68)</f>
        <v>50587</v>
      </c>
      <c r="M68" s="368">
        <f>IF(ISERROR(F68/L68-1),"         /0",(F68/L68-1))</f>
        <v>0.08652420582363063</v>
      </c>
      <c r="N68" s="364">
        <v>147630</v>
      </c>
      <c r="O68" s="365">
        <v>135627</v>
      </c>
      <c r="P68" s="366">
        <v>3048</v>
      </c>
      <c r="Q68" s="365">
        <v>3219</v>
      </c>
      <c r="R68" s="366">
        <f>SUM(N68:Q68)</f>
        <v>289524</v>
      </c>
      <c r="S68" s="367">
        <f>R68/$R$9</f>
        <v>0.06312377251336936</v>
      </c>
      <c r="T68" s="384">
        <v>126886</v>
      </c>
      <c r="U68" s="365">
        <v>121028</v>
      </c>
      <c r="V68" s="366">
        <v>7900</v>
      </c>
      <c r="W68" s="365">
        <v>8032</v>
      </c>
      <c r="X68" s="366">
        <f>SUM(T68:W68)</f>
        <v>263846</v>
      </c>
      <c r="Y68" s="369">
        <f>IF(ISERROR(R68/X68-1),"         /0",(R68/X68-1))</f>
        <v>0.09732192263668948</v>
      </c>
    </row>
    <row r="69" spans="1:25" s="138" customFormat="1" ht="19.5" customHeight="1">
      <c r="A69" s="370" t="s">
        <v>322</v>
      </c>
      <c r="B69" s="371">
        <v>17184</v>
      </c>
      <c r="C69" s="372">
        <v>16658</v>
      </c>
      <c r="D69" s="373">
        <v>0</v>
      </c>
      <c r="E69" s="372">
        <v>0</v>
      </c>
      <c r="F69" s="373">
        <f>SUM(B69:E69)</f>
        <v>33842</v>
      </c>
      <c r="G69" s="374">
        <f>F69/$F$9</f>
        <v>0.037606567870064986</v>
      </c>
      <c r="H69" s="371">
        <v>18303</v>
      </c>
      <c r="I69" s="372">
        <v>21285</v>
      </c>
      <c r="J69" s="373"/>
      <c r="K69" s="372"/>
      <c r="L69" s="373">
        <f>SUM(H69:K69)</f>
        <v>39588</v>
      </c>
      <c r="M69" s="375">
        <f>IF(ISERROR(F69/L69-1),"         /0",(F69/L69-1))</f>
        <v>-0.1451449934323532</v>
      </c>
      <c r="N69" s="371">
        <v>84699</v>
      </c>
      <c r="O69" s="372">
        <v>82965</v>
      </c>
      <c r="P69" s="373">
        <v>60</v>
      </c>
      <c r="Q69" s="372">
        <v>0</v>
      </c>
      <c r="R69" s="373">
        <f>SUM(N69:Q69)</f>
        <v>167724</v>
      </c>
      <c r="S69" s="374">
        <f>R69/$R$9</f>
        <v>0.03656820029093395</v>
      </c>
      <c r="T69" s="385">
        <v>82827</v>
      </c>
      <c r="U69" s="372">
        <v>93699</v>
      </c>
      <c r="V69" s="373">
        <v>54</v>
      </c>
      <c r="W69" s="372">
        <v>21</v>
      </c>
      <c r="X69" s="373">
        <f>SUM(T69:W69)</f>
        <v>176601</v>
      </c>
      <c r="Y69" s="376">
        <f>IF(ISERROR(R69/X69-1),"         /0",(R69/X69-1))</f>
        <v>-0.05026585353423818</v>
      </c>
    </row>
    <row r="70" spans="1:25" s="138" customFormat="1" ht="19.5" customHeight="1">
      <c r="A70" s="370" t="s">
        <v>323</v>
      </c>
      <c r="B70" s="371">
        <v>16233</v>
      </c>
      <c r="C70" s="372">
        <v>14429</v>
      </c>
      <c r="D70" s="373">
        <v>0</v>
      </c>
      <c r="E70" s="372">
        <v>0</v>
      </c>
      <c r="F70" s="373">
        <f aca="true" t="shared" si="16" ref="F70:F82">SUM(B70:E70)</f>
        <v>30662</v>
      </c>
      <c r="G70" s="374">
        <f aca="true" t="shared" si="17" ref="G70:G82">F70/$F$9</f>
        <v>0.034072826193249</v>
      </c>
      <c r="H70" s="371">
        <v>12878</v>
      </c>
      <c r="I70" s="372">
        <v>12474</v>
      </c>
      <c r="J70" s="373">
        <v>154</v>
      </c>
      <c r="K70" s="372">
        <v>134</v>
      </c>
      <c r="L70" s="373">
        <f aca="true" t="shared" si="18" ref="L70:L82">SUM(H70:K70)</f>
        <v>25640</v>
      </c>
      <c r="M70" s="375">
        <f aca="true" t="shared" si="19" ref="M70:M82">IF(ISERROR(F70/L70-1),"         /0",(F70/L70-1))</f>
        <v>0.19586583463338525</v>
      </c>
      <c r="N70" s="371">
        <v>75571</v>
      </c>
      <c r="O70" s="372">
        <v>69123</v>
      </c>
      <c r="P70" s="373">
        <v>192</v>
      </c>
      <c r="Q70" s="372">
        <v>247</v>
      </c>
      <c r="R70" s="373">
        <f aca="true" t="shared" si="20" ref="R70:R82">SUM(N70:Q70)</f>
        <v>145133</v>
      </c>
      <c r="S70" s="374">
        <f aca="true" t="shared" si="21" ref="S70:S82">R70/$R$9</f>
        <v>0.03164277391920129</v>
      </c>
      <c r="T70" s="385">
        <v>64645</v>
      </c>
      <c r="U70" s="372">
        <v>59018</v>
      </c>
      <c r="V70" s="373">
        <v>2282</v>
      </c>
      <c r="W70" s="372">
        <v>2420</v>
      </c>
      <c r="X70" s="373">
        <f aca="true" t="shared" si="22" ref="X70:X82">SUM(T70:W70)</f>
        <v>128365</v>
      </c>
      <c r="Y70" s="376">
        <f aca="true" t="shared" si="23" ref="Y70:Y82">IF(ISERROR(R70/X70-1),"         /0",(R70/X70-1))</f>
        <v>0.13062750749814978</v>
      </c>
    </row>
    <row r="71" spans="1:25" s="138" customFormat="1" ht="19.5" customHeight="1">
      <c r="A71" s="370" t="s">
        <v>324</v>
      </c>
      <c r="B71" s="371">
        <v>9209</v>
      </c>
      <c r="C71" s="372">
        <v>9667</v>
      </c>
      <c r="D71" s="373">
        <v>0</v>
      </c>
      <c r="E71" s="372">
        <v>0</v>
      </c>
      <c r="F71" s="373">
        <f t="shared" si="16"/>
        <v>18876</v>
      </c>
      <c r="G71" s="374">
        <f t="shared" si="17"/>
        <v>0.020975757198609616</v>
      </c>
      <c r="H71" s="371">
        <v>9419</v>
      </c>
      <c r="I71" s="372">
        <v>9760</v>
      </c>
      <c r="J71" s="373">
        <v>139</v>
      </c>
      <c r="K71" s="372">
        <v>142</v>
      </c>
      <c r="L71" s="373">
        <f t="shared" si="18"/>
        <v>19460</v>
      </c>
      <c r="M71" s="375">
        <f t="shared" si="19"/>
        <v>-0.030010277492291904</v>
      </c>
      <c r="N71" s="371">
        <v>41346</v>
      </c>
      <c r="O71" s="372">
        <v>45372</v>
      </c>
      <c r="P71" s="373">
        <v>298</v>
      </c>
      <c r="Q71" s="372">
        <v>298</v>
      </c>
      <c r="R71" s="373">
        <f t="shared" si="20"/>
        <v>87314</v>
      </c>
      <c r="S71" s="374">
        <f t="shared" si="21"/>
        <v>0.019036726051147167</v>
      </c>
      <c r="T71" s="385">
        <v>42673</v>
      </c>
      <c r="U71" s="372">
        <v>40793</v>
      </c>
      <c r="V71" s="373">
        <v>2693</v>
      </c>
      <c r="W71" s="372">
        <v>3038</v>
      </c>
      <c r="X71" s="373">
        <f t="shared" si="22"/>
        <v>89197</v>
      </c>
      <c r="Y71" s="376">
        <f t="shared" si="23"/>
        <v>-0.02111057546778483</v>
      </c>
    </row>
    <row r="72" spans="1:25" s="138" customFormat="1" ht="19.5" customHeight="1">
      <c r="A72" s="370" t="s">
        <v>325</v>
      </c>
      <c r="B72" s="371">
        <v>9276</v>
      </c>
      <c r="C72" s="372">
        <v>7959</v>
      </c>
      <c r="D72" s="373">
        <v>0</v>
      </c>
      <c r="E72" s="372">
        <v>0</v>
      </c>
      <c r="F72" s="373">
        <f t="shared" si="16"/>
        <v>17235</v>
      </c>
      <c r="G72" s="374">
        <f t="shared" si="17"/>
        <v>0.019152213144630045</v>
      </c>
      <c r="H72" s="371">
        <v>8722</v>
      </c>
      <c r="I72" s="372">
        <v>8455</v>
      </c>
      <c r="J72" s="373">
        <v>514</v>
      </c>
      <c r="K72" s="372">
        <v>530</v>
      </c>
      <c r="L72" s="373">
        <f t="shared" si="18"/>
        <v>18221</v>
      </c>
      <c r="M72" s="375">
        <f t="shared" si="19"/>
        <v>-0.05411338565391577</v>
      </c>
      <c r="N72" s="371">
        <v>46381</v>
      </c>
      <c r="O72" s="372">
        <v>38234</v>
      </c>
      <c r="P72" s="373">
        <v>272</v>
      </c>
      <c r="Q72" s="372">
        <v>413</v>
      </c>
      <c r="R72" s="373">
        <f t="shared" si="20"/>
        <v>85300</v>
      </c>
      <c r="S72" s="374">
        <f t="shared" si="21"/>
        <v>0.01859762159748555</v>
      </c>
      <c r="T72" s="385">
        <v>44245</v>
      </c>
      <c r="U72" s="372">
        <v>38449</v>
      </c>
      <c r="V72" s="373">
        <v>3164</v>
      </c>
      <c r="W72" s="372">
        <v>3260</v>
      </c>
      <c r="X72" s="373">
        <f t="shared" si="22"/>
        <v>89118</v>
      </c>
      <c r="Y72" s="376">
        <f t="shared" si="23"/>
        <v>-0.04284207455284006</v>
      </c>
    </row>
    <row r="73" spans="1:25" s="138" customFormat="1" ht="19.5" customHeight="1">
      <c r="A73" s="370" t="s">
        <v>326</v>
      </c>
      <c r="B73" s="371">
        <v>5201</v>
      </c>
      <c r="C73" s="372">
        <v>5198</v>
      </c>
      <c r="D73" s="373">
        <v>0</v>
      </c>
      <c r="E73" s="372">
        <v>0</v>
      </c>
      <c r="F73" s="373">
        <f t="shared" si="16"/>
        <v>10399</v>
      </c>
      <c r="G73" s="374">
        <f t="shared" si="17"/>
        <v>0.011555779778996684</v>
      </c>
      <c r="H73" s="371">
        <v>5964</v>
      </c>
      <c r="I73" s="372">
        <v>6181</v>
      </c>
      <c r="J73" s="373"/>
      <c r="K73" s="372"/>
      <c r="L73" s="373">
        <f t="shared" si="18"/>
        <v>12145</v>
      </c>
      <c r="M73" s="375">
        <f t="shared" si="19"/>
        <v>-0.14376286537669825</v>
      </c>
      <c r="N73" s="371">
        <v>28205</v>
      </c>
      <c r="O73" s="372">
        <v>26696</v>
      </c>
      <c r="P73" s="373">
        <v>28</v>
      </c>
      <c r="Q73" s="372">
        <v>0</v>
      </c>
      <c r="R73" s="373">
        <f t="shared" si="20"/>
        <v>54929</v>
      </c>
      <c r="S73" s="374">
        <f t="shared" si="21"/>
        <v>0.011975952599393713</v>
      </c>
      <c r="T73" s="385">
        <v>25152</v>
      </c>
      <c r="U73" s="372">
        <v>27015</v>
      </c>
      <c r="V73" s="373">
        <v>368</v>
      </c>
      <c r="W73" s="372">
        <v>337</v>
      </c>
      <c r="X73" s="373">
        <f t="shared" si="22"/>
        <v>52872</v>
      </c>
      <c r="Y73" s="376">
        <f t="shared" si="23"/>
        <v>0.038905280677863585</v>
      </c>
    </row>
    <row r="74" spans="1:25" s="138" customFormat="1" ht="19.5" customHeight="1">
      <c r="A74" s="370" t="s">
        <v>327</v>
      </c>
      <c r="B74" s="371">
        <v>5602</v>
      </c>
      <c r="C74" s="372">
        <v>4756</v>
      </c>
      <c r="D74" s="373">
        <v>0</v>
      </c>
      <c r="E74" s="372">
        <v>0</v>
      </c>
      <c r="F74" s="373">
        <f t="shared" si="16"/>
        <v>10358</v>
      </c>
      <c r="G74" s="374">
        <f t="shared" si="17"/>
        <v>0.01151021895863522</v>
      </c>
      <c r="H74" s="371">
        <v>3593</v>
      </c>
      <c r="I74" s="372">
        <v>3323</v>
      </c>
      <c r="J74" s="373"/>
      <c r="K74" s="372"/>
      <c r="L74" s="373">
        <f t="shared" si="18"/>
        <v>6916</v>
      </c>
      <c r="M74" s="375">
        <f t="shared" si="19"/>
        <v>0.4976865240023134</v>
      </c>
      <c r="N74" s="371">
        <v>27987</v>
      </c>
      <c r="O74" s="372">
        <v>23274</v>
      </c>
      <c r="P74" s="373"/>
      <c r="Q74" s="372">
        <v>0</v>
      </c>
      <c r="R74" s="373">
        <f t="shared" si="20"/>
        <v>51261</v>
      </c>
      <c r="S74" s="374">
        <f t="shared" si="21"/>
        <v>0.011176233068097383</v>
      </c>
      <c r="T74" s="385">
        <v>20907</v>
      </c>
      <c r="U74" s="372">
        <v>18566</v>
      </c>
      <c r="V74" s="373">
        <v>5</v>
      </c>
      <c r="W74" s="372">
        <v>5</v>
      </c>
      <c r="X74" s="373">
        <f t="shared" si="22"/>
        <v>39483</v>
      </c>
      <c r="Y74" s="376">
        <f t="shared" si="23"/>
        <v>0.29830559987842875</v>
      </c>
    </row>
    <row r="75" spans="1:25" s="138" customFormat="1" ht="19.5" customHeight="1">
      <c r="A75" s="370" t="s">
        <v>328</v>
      </c>
      <c r="B75" s="371">
        <v>3872</v>
      </c>
      <c r="C75" s="372">
        <v>3517</v>
      </c>
      <c r="D75" s="373">
        <v>0</v>
      </c>
      <c r="E75" s="372">
        <v>0</v>
      </c>
      <c r="F75" s="373">
        <f t="shared" si="16"/>
        <v>7389</v>
      </c>
      <c r="G75" s="374">
        <f t="shared" si="17"/>
        <v>0.00821094882075262</v>
      </c>
      <c r="H75" s="371">
        <v>2646</v>
      </c>
      <c r="I75" s="372">
        <v>2840</v>
      </c>
      <c r="J75" s="373"/>
      <c r="K75" s="372"/>
      <c r="L75" s="373">
        <f t="shared" si="18"/>
        <v>5486</v>
      </c>
      <c r="M75" s="375">
        <f t="shared" si="19"/>
        <v>0.34688297484506014</v>
      </c>
      <c r="N75" s="371">
        <v>20935</v>
      </c>
      <c r="O75" s="372">
        <v>18730</v>
      </c>
      <c r="P75" s="373">
        <v>3</v>
      </c>
      <c r="Q75" s="372"/>
      <c r="R75" s="373">
        <f t="shared" si="20"/>
        <v>39668</v>
      </c>
      <c r="S75" s="374">
        <f t="shared" si="21"/>
        <v>0.008648657133986597</v>
      </c>
      <c r="T75" s="385">
        <v>17258</v>
      </c>
      <c r="U75" s="372">
        <v>16871</v>
      </c>
      <c r="V75" s="373">
        <v>1</v>
      </c>
      <c r="W75" s="372">
        <v>0</v>
      </c>
      <c r="X75" s="373">
        <f t="shared" si="22"/>
        <v>34130</v>
      </c>
      <c r="Y75" s="376">
        <f t="shared" si="23"/>
        <v>0.16226193964254332</v>
      </c>
    </row>
    <row r="76" spans="1:25" s="138" customFormat="1" ht="19.5" customHeight="1">
      <c r="A76" s="370" t="s">
        <v>329</v>
      </c>
      <c r="B76" s="371">
        <v>3604</v>
      </c>
      <c r="C76" s="372">
        <v>3085</v>
      </c>
      <c r="D76" s="373">
        <v>0</v>
      </c>
      <c r="E76" s="372">
        <v>0</v>
      </c>
      <c r="F76" s="373">
        <f t="shared" si="16"/>
        <v>6689</v>
      </c>
      <c r="G76" s="374">
        <f t="shared" si="17"/>
        <v>0.007433081156044698</v>
      </c>
      <c r="H76" s="371">
        <v>2997</v>
      </c>
      <c r="I76" s="372">
        <v>2739</v>
      </c>
      <c r="J76" s="373"/>
      <c r="K76" s="372"/>
      <c r="L76" s="373">
        <f t="shared" si="18"/>
        <v>5736</v>
      </c>
      <c r="M76" s="375">
        <f t="shared" si="19"/>
        <v>0.1661436541143655</v>
      </c>
      <c r="N76" s="371">
        <v>18033</v>
      </c>
      <c r="O76" s="372">
        <v>14622</v>
      </c>
      <c r="P76" s="373">
        <v>2</v>
      </c>
      <c r="Q76" s="372"/>
      <c r="R76" s="373">
        <f t="shared" si="20"/>
        <v>32657</v>
      </c>
      <c r="S76" s="374">
        <f t="shared" si="21"/>
        <v>0.007120076535862668</v>
      </c>
      <c r="T76" s="385">
        <v>16111</v>
      </c>
      <c r="U76" s="372">
        <v>13602</v>
      </c>
      <c r="V76" s="373"/>
      <c r="W76" s="372"/>
      <c r="X76" s="373">
        <f t="shared" si="22"/>
        <v>29713</v>
      </c>
      <c r="Y76" s="376">
        <f t="shared" si="23"/>
        <v>0.09908121024467409</v>
      </c>
    </row>
    <row r="77" spans="1:25" s="138" customFormat="1" ht="19.5" customHeight="1">
      <c r="A77" s="370" t="s">
        <v>330</v>
      </c>
      <c r="B77" s="371">
        <v>2986</v>
      </c>
      <c r="C77" s="372">
        <v>3378</v>
      </c>
      <c r="D77" s="373">
        <v>0</v>
      </c>
      <c r="E77" s="372">
        <v>0</v>
      </c>
      <c r="F77" s="373">
        <f t="shared" si="16"/>
        <v>6364</v>
      </c>
      <c r="G77" s="374">
        <f t="shared" si="17"/>
        <v>0.007071928311716021</v>
      </c>
      <c r="H77" s="371">
        <v>1849</v>
      </c>
      <c r="I77" s="372">
        <v>2111</v>
      </c>
      <c r="J77" s="373">
        <v>148</v>
      </c>
      <c r="K77" s="372">
        <v>145</v>
      </c>
      <c r="L77" s="373">
        <f t="shared" si="18"/>
        <v>4253</v>
      </c>
      <c r="M77" s="375">
        <f t="shared" si="19"/>
        <v>0.4963555137549964</v>
      </c>
      <c r="N77" s="371">
        <v>14894</v>
      </c>
      <c r="O77" s="372">
        <v>16360</v>
      </c>
      <c r="P77" s="373"/>
      <c r="Q77" s="372"/>
      <c r="R77" s="373">
        <f t="shared" si="20"/>
        <v>31254</v>
      </c>
      <c r="S77" s="374">
        <f t="shared" si="21"/>
        <v>0.006814185995402267</v>
      </c>
      <c r="T77" s="385">
        <v>8217</v>
      </c>
      <c r="U77" s="372">
        <v>9208</v>
      </c>
      <c r="V77" s="373">
        <v>152</v>
      </c>
      <c r="W77" s="372">
        <v>231</v>
      </c>
      <c r="X77" s="373">
        <f t="shared" si="22"/>
        <v>17808</v>
      </c>
      <c r="Y77" s="376">
        <f t="shared" si="23"/>
        <v>0.7550539083557952</v>
      </c>
    </row>
    <row r="78" spans="1:25" s="138" customFormat="1" ht="19.5" customHeight="1">
      <c r="A78" s="370" t="s">
        <v>331</v>
      </c>
      <c r="B78" s="371">
        <v>2529</v>
      </c>
      <c r="C78" s="372">
        <v>2269</v>
      </c>
      <c r="D78" s="373">
        <v>0</v>
      </c>
      <c r="E78" s="372">
        <v>0</v>
      </c>
      <c r="F78" s="373">
        <f t="shared" si="16"/>
        <v>4798</v>
      </c>
      <c r="G78" s="374">
        <f t="shared" si="17"/>
        <v>0.005331727221812298</v>
      </c>
      <c r="H78" s="371">
        <v>2714</v>
      </c>
      <c r="I78" s="372">
        <v>2620</v>
      </c>
      <c r="J78" s="373"/>
      <c r="K78" s="372"/>
      <c r="L78" s="373">
        <f t="shared" si="18"/>
        <v>5334</v>
      </c>
      <c r="M78" s="375">
        <f t="shared" si="19"/>
        <v>-0.10048743907011626</v>
      </c>
      <c r="N78" s="371">
        <v>11563</v>
      </c>
      <c r="O78" s="372">
        <v>10692</v>
      </c>
      <c r="P78" s="373"/>
      <c r="Q78" s="372"/>
      <c r="R78" s="373">
        <f t="shared" si="20"/>
        <v>22255</v>
      </c>
      <c r="S78" s="374">
        <f t="shared" si="21"/>
        <v>0.004852169620774219</v>
      </c>
      <c r="T78" s="385">
        <v>9956</v>
      </c>
      <c r="U78" s="372">
        <v>9605</v>
      </c>
      <c r="V78" s="373">
        <v>5</v>
      </c>
      <c r="W78" s="372">
        <v>8</v>
      </c>
      <c r="X78" s="373">
        <f t="shared" si="22"/>
        <v>19574</v>
      </c>
      <c r="Y78" s="376">
        <f t="shared" si="23"/>
        <v>0.13696740574231114</v>
      </c>
    </row>
    <row r="79" spans="1:25" s="138" customFormat="1" ht="19.5" customHeight="1">
      <c r="A79" s="370" t="s">
        <v>332</v>
      </c>
      <c r="B79" s="371">
        <v>2237</v>
      </c>
      <c r="C79" s="372">
        <v>2543</v>
      </c>
      <c r="D79" s="373">
        <v>0</v>
      </c>
      <c r="E79" s="372">
        <v>0</v>
      </c>
      <c r="F79" s="373">
        <f t="shared" si="16"/>
        <v>4780</v>
      </c>
      <c r="G79" s="374">
        <f t="shared" si="17"/>
        <v>0.005311724910434095</v>
      </c>
      <c r="H79" s="371">
        <v>1829</v>
      </c>
      <c r="I79" s="372">
        <v>1805</v>
      </c>
      <c r="J79" s="373"/>
      <c r="K79" s="372">
        <v>3</v>
      </c>
      <c r="L79" s="373">
        <f t="shared" si="18"/>
        <v>3637</v>
      </c>
      <c r="M79" s="375">
        <f t="shared" si="19"/>
        <v>0.3142700027495189</v>
      </c>
      <c r="N79" s="371">
        <v>11825</v>
      </c>
      <c r="O79" s="372">
        <v>12202</v>
      </c>
      <c r="P79" s="373"/>
      <c r="Q79" s="372"/>
      <c r="R79" s="373">
        <f t="shared" si="20"/>
        <v>24027</v>
      </c>
      <c r="S79" s="374">
        <f t="shared" si="21"/>
        <v>0.0052385117716621955</v>
      </c>
      <c r="T79" s="385">
        <v>8299</v>
      </c>
      <c r="U79" s="372">
        <v>8253</v>
      </c>
      <c r="V79" s="373"/>
      <c r="W79" s="372">
        <v>3</v>
      </c>
      <c r="X79" s="373">
        <f t="shared" si="22"/>
        <v>16555</v>
      </c>
      <c r="Y79" s="376">
        <f t="shared" si="23"/>
        <v>0.4513440048323769</v>
      </c>
    </row>
    <row r="80" spans="1:25" s="138" customFormat="1" ht="19.5" customHeight="1">
      <c r="A80" s="370" t="s">
        <v>333</v>
      </c>
      <c r="B80" s="371">
        <v>2455</v>
      </c>
      <c r="C80" s="372">
        <v>2049</v>
      </c>
      <c r="D80" s="373">
        <v>0</v>
      </c>
      <c r="E80" s="372">
        <v>0</v>
      </c>
      <c r="F80" s="373">
        <f t="shared" si="16"/>
        <v>4504</v>
      </c>
      <c r="G80" s="374">
        <f t="shared" si="17"/>
        <v>0.005005022802634971</v>
      </c>
      <c r="H80" s="371">
        <v>2898</v>
      </c>
      <c r="I80" s="372">
        <v>2273</v>
      </c>
      <c r="J80" s="373"/>
      <c r="K80" s="372"/>
      <c r="L80" s="373">
        <f t="shared" si="18"/>
        <v>5171</v>
      </c>
      <c r="M80" s="375">
        <f t="shared" si="19"/>
        <v>-0.1289885902146587</v>
      </c>
      <c r="N80" s="371">
        <v>13909</v>
      </c>
      <c r="O80" s="372">
        <v>13335</v>
      </c>
      <c r="P80" s="373"/>
      <c r="Q80" s="372"/>
      <c r="R80" s="373">
        <f t="shared" si="20"/>
        <v>27244</v>
      </c>
      <c r="S80" s="374">
        <f t="shared" si="21"/>
        <v>0.005939901556880379</v>
      </c>
      <c r="T80" s="385">
        <v>18692</v>
      </c>
      <c r="U80" s="372">
        <v>15090</v>
      </c>
      <c r="V80" s="373"/>
      <c r="W80" s="372"/>
      <c r="X80" s="373">
        <f t="shared" si="22"/>
        <v>33782</v>
      </c>
      <c r="Y80" s="376">
        <f t="shared" si="23"/>
        <v>-0.1935350186489847</v>
      </c>
    </row>
    <row r="81" spans="1:25" s="138" customFormat="1" ht="19.5" customHeight="1">
      <c r="A81" s="370" t="s">
        <v>334</v>
      </c>
      <c r="B81" s="371">
        <v>1531</v>
      </c>
      <c r="C81" s="372">
        <v>1852</v>
      </c>
      <c r="D81" s="373">
        <v>0</v>
      </c>
      <c r="E81" s="372">
        <v>0</v>
      </c>
      <c r="F81" s="373">
        <f t="shared" si="16"/>
        <v>3383</v>
      </c>
      <c r="G81" s="374">
        <f t="shared" si="17"/>
        <v>0.003759323299581285</v>
      </c>
      <c r="H81" s="371">
        <v>1713</v>
      </c>
      <c r="I81" s="372">
        <v>2613</v>
      </c>
      <c r="J81" s="373"/>
      <c r="K81" s="372"/>
      <c r="L81" s="373">
        <f t="shared" si="18"/>
        <v>4326</v>
      </c>
      <c r="M81" s="375">
        <f t="shared" si="19"/>
        <v>-0.21798428109107726</v>
      </c>
      <c r="N81" s="371">
        <v>9035</v>
      </c>
      <c r="O81" s="372">
        <v>11807</v>
      </c>
      <c r="P81" s="373">
        <v>0</v>
      </c>
      <c r="Q81" s="372">
        <v>0</v>
      </c>
      <c r="R81" s="373">
        <f t="shared" si="20"/>
        <v>20842</v>
      </c>
      <c r="S81" s="374">
        <f t="shared" si="21"/>
        <v>0.004544098819868626</v>
      </c>
      <c r="T81" s="385">
        <v>7242</v>
      </c>
      <c r="U81" s="372">
        <v>11563</v>
      </c>
      <c r="V81" s="373"/>
      <c r="W81" s="372"/>
      <c r="X81" s="373">
        <f t="shared" si="22"/>
        <v>18805</v>
      </c>
      <c r="Y81" s="376">
        <f t="shared" si="23"/>
        <v>0.10832225471948953</v>
      </c>
    </row>
    <row r="82" spans="1:25" s="138" customFormat="1" ht="19.5" customHeight="1">
      <c r="A82" s="370" t="s">
        <v>335</v>
      </c>
      <c r="B82" s="371">
        <v>1373</v>
      </c>
      <c r="C82" s="372">
        <v>1189</v>
      </c>
      <c r="D82" s="373">
        <v>0</v>
      </c>
      <c r="E82" s="372">
        <v>0</v>
      </c>
      <c r="F82" s="373">
        <f t="shared" si="16"/>
        <v>2562</v>
      </c>
      <c r="G82" s="374">
        <f t="shared" si="17"/>
        <v>0.002846995652830994</v>
      </c>
      <c r="H82" s="371">
        <v>1292</v>
      </c>
      <c r="I82" s="372">
        <v>1339</v>
      </c>
      <c r="J82" s="373"/>
      <c r="K82" s="372"/>
      <c r="L82" s="373">
        <f t="shared" si="18"/>
        <v>2631</v>
      </c>
      <c r="M82" s="375">
        <f t="shared" si="19"/>
        <v>-0.026225769669327215</v>
      </c>
      <c r="N82" s="371">
        <v>6801</v>
      </c>
      <c r="O82" s="372">
        <v>6237</v>
      </c>
      <c r="P82" s="373"/>
      <c r="Q82" s="372"/>
      <c r="R82" s="373">
        <f t="shared" si="20"/>
        <v>13038</v>
      </c>
      <c r="S82" s="374">
        <f t="shared" si="21"/>
        <v>0.0028426235684409916</v>
      </c>
      <c r="T82" s="385">
        <v>7412</v>
      </c>
      <c r="U82" s="372">
        <v>7321</v>
      </c>
      <c r="V82" s="373"/>
      <c r="W82" s="372"/>
      <c r="X82" s="373">
        <f t="shared" si="22"/>
        <v>14733</v>
      </c>
      <c r="Y82" s="376">
        <f t="shared" si="23"/>
        <v>-0.11504785176135202</v>
      </c>
    </row>
    <row r="83" spans="1:25" s="138" customFormat="1" ht="19.5" customHeight="1">
      <c r="A83" s="370" t="s">
        <v>336</v>
      </c>
      <c r="B83" s="371">
        <v>1219</v>
      </c>
      <c r="C83" s="372">
        <v>1336</v>
      </c>
      <c r="D83" s="373">
        <v>0</v>
      </c>
      <c r="E83" s="372">
        <v>0</v>
      </c>
      <c r="F83" s="373">
        <f>SUM(B83:E83)</f>
        <v>2555</v>
      </c>
      <c r="G83" s="374">
        <f>F83/$F$9</f>
        <v>0.0028392169761839144</v>
      </c>
      <c r="H83" s="371">
        <v>1255</v>
      </c>
      <c r="I83" s="372">
        <v>1706</v>
      </c>
      <c r="J83" s="373"/>
      <c r="K83" s="372"/>
      <c r="L83" s="373">
        <f>SUM(H83:K83)</f>
        <v>2961</v>
      </c>
      <c r="M83" s="375">
        <f>IF(ISERROR(F83/L83-1),"         /0",(F83/L83-1))</f>
        <v>-0.1371158392434988</v>
      </c>
      <c r="N83" s="371">
        <v>6121</v>
      </c>
      <c r="O83" s="372">
        <v>6664</v>
      </c>
      <c r="P83" s="373"/>
      <c r="Q83" s="372">
        <v>0</v>
      </c>
      <c r="R83" s="373">
        <f>SUM(N83:Q83)</f>
        <v>12785</v>
      </c>
      <c r="S83" s="374">
        <f>R83/$R$9</f>
        <v>0.0027874629791776405</v>
      </c>
      <c r="T83" s="385">
        <v>5998</v>
      </c>
      <c r="U83" s="372">
        <v>6822</v>
      </c>
      <c r="V83" s="373">
        <v>1</v>
      </c>
      <c r="W83" s="372">
        <v>1</v>
      </c>
      <c r="X83" s="373">
        <f>SUM(T83:W83)</f>
        <v>12822</v>
      </c>
      <c r="Y83" s="376">
        <f>IF(ISERROR(R83/X83-1),"         /0",(R83/X83-1))</f>
        <v>-0.0028856652628295176</v>
      </c>
    </row>
    <row r="84" spans="1:25" s="138" customFormat="1" ht="19.5" customHeight="1">
      <c r="A84" s="370" t="s">
        <v>337</v>
      </c>
      <c r="B84" s="371">
        <v>616</v>
      </c>
      <c r="C84" s="372">
        <v>606</v>
      </c>
      <c r="D84" s="373">
        <v>0</v>
      </c>
      <c r="E84" s="372">
        <v>0</v>
      </c>
      <c r="F84" s="373">
        <f>SUM(B84:E84)</f>
        <v>1222</v>
      </c>
      <c r="G84" s="374">
        <f>F84/$F$9</f>
        <v>0.001357934694675829</v>
      </c>
      <c r="H84" s="371">
        <v>1210</v>
      </c>
      <c r="I84" s="372">
        <v>1094</v>
      </c>
      <c r="J84" s="373"/>
      <c r="K84" s="372"/>
      <c r="L84" s="373">
        <f>SUM(H84:K84)</f>
        <v>2304</v>
      </c>
      <c r="M84" s="375">
        <f>IF(ISERROR(F84/L84-1),"         /0",(F84/L84-1))</f>
        <v>-0.4696180555555556</v>
      </c>
      <c r="N84" s="371">
        <v>3618</v>
      </c>
      <c r="O84" s="372">
        <v>3319</v>
      </c>
      <c r="P84" s="373"/>
      <c r="Q84" s="372"/>
      <c r="R84" s="373">
        <f>SUM(N84:Q84)</f>
        <v>6937</v>
      </c>
      <c r="S84" s="374">
        <f>R84/$R$9</f>
        <v>0.0015124466708295106</v>
      </c>
      <c r="T84" s="385">
        <v>6246</v>
      </c>
      <c r="U84" s="372">
        <v>6082</v>
      </c>
      <c r="V84" s="373"/>
      <c r="W84" s="372"/>
      <c r="X84" s="373">
        <f>SUM(T84:W84)</f>
        <v>12328</v>
      </c>
      <c r="Y84" s="376">
        <f>IF(ISERROR(R84/X84-1),"         /0",(R84/X84-1))</f>
        <v>-0.4372972096041532</v>
      </c>
    </row>
    <row r="85" spans="1:25" s="138" customFormat="1" ht="19.5" customHeight="1">
      <c r="A85" s="370" t="s">
        <v>338</v>
      </c>
      <c r="B85" s="371">
        <v>462</v>
      </c>
      <c r="C85" s="372">
        <v>726</v>
      </c>
      <c r="D85" s="373">
        <v>0</v>
      </c>
      <c r="E85" s="372">
        <v>0</v>
      </c>
      <c r="F85" s="373">
        <f>SUM(B85:E85)</f>
        <v>1188</v>
      </c>
      <c r="G85" s="374">
        <f>F85/$F$9</f>
        <v>0.0013201525509614444</v>
      </c>
      <c r="H85" s="371"/>
      <c r="I85" s="372"/>
      <c r="J85" s="373"/>
      <c r="K85" s="372"/>
      <c r="L85" s="373">
        <f>SUM(H85:K85)</f>
        <v>0</v>
      </c>
      <c r="M85" s="375" t="str">
        <f>IF(ISERROR(F85/L85-1),"         /0",(F85/L85-1))</f>
        <v>         /0</v>
      </c>
      <c r="N85" s="371">
        <v>3280</v>
      </c>
      <c r="O85" s="372">
        <v>3625</v>
      </c>
      <c r="P85" s="373"/>
      <c r="Q85" s="372"/>
      <c r="R85" s="373">
        <f>SUM(N85:Q85)</f>
        <v>6905</v>
      </c>
      <c r="S85" s="374">
        <f>R85/$R$9</f>
        <v>0.0015054698374048971</v>
      </c>
      <c r="T85" s="385"/>
      <c r="U85" s="372"/>
      <c r="V85" s="373"/>
      <c r="W85" s="372"/>
      <c r="X85" s="373">
        <f>SUM(T85:W85)</f>
        <v>0</v>
      </c>
      <c r="Y85" s="376" t="str">
        <f>IF(ISERROR(R85/X85-1),"         /0",(R85/X85-1))</f>
        <v>         /0</v>
      </c>
    </row>
    <row r="86" spans="1:25" s="138" customFormat="1" ht="19.5" customHeight="1">
      <c r="A86" s="370" t="s">
        <v>339</v>
      </c>
      <c r="B86" s="371">
        <v>272</v>
      </c>
      <c r="C86" s="372">
        <v>302</v>
      </c>
      <c r="D86" s="373">
        <v>0</v>
      </c>
      <c r="E86" s="372">
        <v>0</v>
      </c>
      <c r="F86" s="373">
        <f>SUM(B86:E86)</f>
        <v>574</v>
      </c>
      <c r="G86" s="374">
        <f>F86/$F$9</f>
        <v>0.0006378514850604958</v>
      </c>
      <c r="H86" s="371">
        <v>218</v>
      </c>
      <c r="I86" s="372">
        <v>218</v>
      </c>
      <c r="J86" s="373">
        <v>3</v>
      </c>
      <c r="K86" s="372"/>
      <c r="L86" s="373">
        <f>SUM(H86:K86)</f>
        <v>439</v>
      </c>
      <c r="M86" s="375">
        <f>IF(ISERROR(F86/L86-1),"         /0",(F86/L86-1))</f>
        <v>0.30751708428246016</v>
      </c>
      <c r="N86" s="371">
        <v>1400</v>
      </c>
      <c r="O86" s="372">
        <v>1422</v>
      </c>
      <c r="P86" s="373"/>
      <c r="Q86" s="372"/>
      <c r="R86" s="373">
        <f>SUM(N86:Q86)</f>
        <v>2822</v>
      </c>
      <c r="S86" s="374">
        <f>R86/$R$9</f>
        <v>0.0006152694976331093</v>
      </c>
      <c r="T86" s="385">
        <v>1159</v>
      </c>
      <c r="U86" s="372">
        <v>1014</v>
      </c>
      <c r="V86" s="373">
        <v>16</v>
      </c>
      <c r="W86" s="372">
        <v>13</v>
      </c>
      <c r="X86" s="373">
        <f>SUM(T86:W86)</f>
        <v>2202</v>
      </c>
      <c r="Y86" s="376">
        <f>IF(ISERROR(R86/X86-1),"         /0",(R86/X86-1))</f>
        <v>0.28156221616712074</v>
      </c>
    </row>
    <row r="87" spans="1:25" s="138" customFormat="1" ht="19.5" customHeight="1" thickBot="1">
      <c r="A87" s="370" t="s">
        <v>269</v>
      </c>
      <c r="B87" s="371">
        <v>20760</v>
      </c>
      <c r="C87" s="372">
        <v>19235</v>
      </c>
      <c r="D87" s="373">
        <v>12</v>
      </c>
      <c r="E87" s="372">
        <v>14</v>
      </c>
      <c r="F87" s="373">
        <f>SUM(B87:E87)</f>
        <v>40021</v>
      </c>
      <c r="G87" s="374">
        <f>F87/$F$9</f>
        <v>0.04447291687039391</v>
      </c>
      <c r="H87" s="371">
        <v>18230</v>
      </c>
      <c r="I87" s="372">
        <v>15892</v>
      </c>
      <c r="J87" s="373">
        <v>25</v>
      </c>
      <c r="K87" s="372">
        <v>17</v>
      </c>
      <c r="L87" s="373">
        <f>SUM(H87:K87)</f>
        <v>34164</v>
      </c>
      <c r="M87" s="375">
        <f>IF(ISERROR(F87/L87-1),"         /0",(F87/L87-1))</f>
        <v>0.17143777075283917</v>
      </c>
      <c r="N87" s="371">
        <v>107540</v>
      </c>
      <c r="O87" s="372">
        <v>98580</v>
      </c>
      <c r="P87" s="373">
        <v>196</v>
      </c>
      <c r="Q87" s="372">
        <v>189</v>
      </c>
      <c r="R87" s="373">
        <f>SUM(N87:Q87)</f>
        <v>206505</v>
      </c>
      <c r="S87" s="374">
        <f>R87/$R$9</f>
        <v>0.04502346832343204</v>
      </c>
      <c r="T87" s="385">
        <v>86493</v>
      </c>
      <c r="U87" s="372">
        <v>77148</v>
      </c>
      <c r="V87" s="373">
        <v>868</v>
      </c>
      <c r="W87" s="372">
        <v>1150</v>
      </c>
      <c r="X87" s="373">
        <f>SUM(T87:W87)</f>
        <v>165659</v>
      </c>
      <c r="Y87" s="376">
        <f>IF(ISERROR(R87/X87-1),"         /0",(R87/X87-1))</f>
        <v>0.24656674252530797</v>
      </c>
    </row>
    <row r="88" spans="1:25" s="146" customFormat="1" ht="19.5" customHeight="1">
      <c r="A88" s="153" t="s">
        <v>53</v>
      </c>
      <c r="B88" s="150">
        <f>SUM(B89:B95)</f>
        <v>11554</v>
      </c>
      <c r="C88" s="149">
        <f>SUM(C89:C95)</f>
        <v>10853</v>
      </c>
      <c r="D88" s="148">
        <f>SUM(D89:D95)</f>
        <v>29</v>
      </c>
      <c r="E88" s="149">
        <f>SUM(E89:E95)</f>
        <v>23</v>
      </c>
      <c r="F88" s="148">
        <f>SUM(B88:E88)</f>
        <v>22459</v>
      </c>
      <c r="G88" s="151">
        <f>F88/$F$9</f>
        <v>0.024957328402393165</v>
      </c>
      <c r="H88" s="150">
        <f>SUM(H89:H95)</f>
        <v>9131</v>
      </c>
      <c r="I88" s="149">
        <f>SUM(I89:I95)</f>
        <v>9235</v>
      </c>
      <c r="J88" s="148">
        <f>SUM(J89:J95)</f>
        <v>37</v>
      </c>
      <c r="K88" s="149">
        <f>SUM(K89:K95)</f>
        <v>34</v>
      </c>
      <c r="L88" s="148">
        <f>SUM(H88:K88)</f>
        <v>18437</v>
      </c>
      <c r="M88" s="152">
        <f>IF(ISERROR(F88/L88-1),"         /0",(F88/L88-1))</f>
        <v>0.2181482887671531</v>
      </c>
      <c r="N88" s="150">
        <f>SUM(N89:N95)</f>
        <v>53886</v>
      </c>
      <c r="O88" s="149">
        <f>SUM(O89:O95)</f>
        <v>53860</v>
      </c>
      <c r="P88" s="148">
        <f>SUM(P89:P95)</f>
        <v>605</v>
      </c>
      <c r="Q88" s="149">
        <f>SUM(Q89:Q95)</f>
        <v>587</v>
      </c>
      <c r="R88" s="148">
        <f>SUM(N88:Q88)</f>
        <v>108938</v>
      </c>
      <c r="S88" s="151">
        <f>R88/$R$9</f>
        <v>0.023751321237829786</v>
      </c>
      <c r="T88" s="150">
        <f>SUM(T89:T95)</f>
        <v>52654</v>
      </c>
      <c r="U88" s="149">
        <f>SUM(U89:U95)</f>
        <v>52627</v>
      </c>
      <c r="V88" s="148">
        <f>SUM(V89:V95)</f>
        <v>351</v>
      </c>
      <c r="W88" s="149">
        <f>SUM(W89:W95)</f>
        <v>460</v>
      </c>
      <c r="X88" s="148">
        <f>SUM(T88:W88)</f>
        <v>106092</v>
      </c>
      <c r="Y88" s="147">
        <f>IF(ISERROR(R88/X88-1),"         /0",(R88/X88-1))</f>
        <v>0.026825773856652635</v>
      </c>
    </row>
    <row r="89" spans="1:25" ht="19.5" customHeight="1">
      <c r="A89" s="363" t="s">
        <v>340</v>
      </c>
      <c r="B89" s="364">
        <v>4187</v>
      </c>
      <c r="C89" s="365">
        <v>3827</v>
      </c>
      <c r="D89" s="366">
        <v>11</v>
      </c>
      <c r="E89" s="365">
        <v>11</v>
      </c>
      <c r="F89" s="366">
        <f>SUM(B89:E89)</f>
        <v>8036</v>
      </c>
      <c r="G89" s="367">
        <f>F89/$F$9</f>
        <v>0.008929920790846943</v>
      </c>
      <c r="H89" s="364">
        <v>3156</v>
      </c>
      <c r="I89" s="365">
        <v>3113</v>
      </c>
      <c r="J89" s="366">
        <v>6</v>
      </c>
      <c r="K89" s="365">
        <v>7</v>
      </c>
      <c r="L89" s="366">
        <f>SUM(H89:K89)</f>
        <v>6282</v>
      </c>
      <c r="M89" s="368">
        <f>IF(ISERROR(F89/L89-1),"         /0",(F89/L89-1))</f>
        <v>0.2792104425342248</v>
      </c>
      <c r="N89" s="364">
        <v>18103</v>
      </c>
      <c r="O89" s="365">
        <v>17634</v>
      </c>
      <c r="P89" s="366">
        <v>11</v>
      </c>
      <c r="Q89" s="365">
        <v>11</v>
      </c>
      <c r="R89" s="366">
        <f>SUM(N89:Q89)</f>
        <v>35759</v>
      </c>
      <c r="S89" s="367">
        <f>R89/$R$9</f>
        <v>0.007796393325961146</v>
      </c>
      <c r="T89" s="384">
        <v>18029</v>
      </c>
      <c r="U89" s="365">
        <v>17638</v>
      </c>
      <c r="V89" s="366">
        <v>6</v>
      </c>
      <c r="W89" s="365">
        <v>7</v>
      </c>
      <c r="X89" s="366">
        <f>SUM(T89:W89)</f>
        <v>35680</v>
      </c>
      <c r="Y89" s="369">
        <f>IF(ISERROR(R89/X89-1),"         /0",(R89/X89-1))</f>
        <v>0.002214125560538127</v>
      </c>
    </row>
    <row r="90" spans="1:25" ht="19.5" customHeight="1">
      <c r="A90" s="711" t="s">
        <v>341</v>
      </c>
      <c r="B90" s="712">
        <v>2406</v>
      </c>
      <c r="C90" s="713">
        <v>2453</v>
      </c>
      <c r="D90" s="714">
        <v>0</v>
      </c>
      <c r="E90" s="713">
        <v>0</v>
      </c>
      <c r="F90" s="714">
        <f>SUM(B90:E90)</f>
        <v>4859</v>
      </c>
      <c r="G90" s="715">
        <f>F90/$F$9</f>
        <v>0.005399512832593989</v>
      </c>
      <c r="H90" s="712">
        <v>1966</v>
      </c>
      <c r="I90" s="713">
        <v>1990</v>
      </c>
      <c r="J90" s="714">
        <v>5</v>
      </c>
      <c r="K90" s="713">
        <v>5</v>
      </c>
      <c r="L90" s="714">
        <f>SUM(H90:K90)</f>
        <v>3966</v>
      </c>
      <c r="M90" s="716">
        <f>IF(ISERROR(F90/L90-1),"         /0",(F90/L90-1))</f>
        <v>0.22516389309127582</v>
      </c>
      <c r="N90" s="712">
        <v>11650</v>
      </c>
      <c r="O90" s="713">
        <v>12314</v>
      </c>
      <c r="P90" s="714">
        <v>14</v>
      </c>
      <c r="Q90" s="713">
        <v>15</v>
      </c>
      <c r="R90" s="714">
        <f>SUM(N90:Q90)</f>
        <v>23993</v>
      </c>
      <c r="S90" s="715">
        <f>R90/$R$9</f>
        <v>0.005231098886148543</v>
      </c>
      <c r="T90" s="717">
        <v>10734</v>
      </c>
      <c r="U90" s="713">
        <v>10819</v>
      </c>
      <c r="V90" s="714">
        <v>134</v>
      </c>
      <c r="W90" s="713">
        <v>241</v>
      </c>
      <c r="X90" s="714">
        <f>SUM(T90:W90)</f>
        <v>21928</v>
      </c>
      <c r="Y90" s="718">
        <f>IF(ISERROR(R90/X90-1),"         /0",(R90/X90-1))</f>
        <v>0.09417183509668003</v>
      </c>
    </row>
    <row r="91" spans="1:25" ht="19.5" customHeight="1">
      <c r="A91" s="711" t="s">
        <v>342</v>
      </c>
      <c r="B91" s="712">
        <v>1257</v>
      </c>
      <c r="C91" s="713">
        <v>1162</v>
      </c>
      <c r="D91" s="714">
        <v>0</v>
      </c>
      <c r="E91" s="713">
        <v>0</v>
      </c>
      <c r="F91" s="714">
        <f>SUM(B91:E91)</f>
        <v>2419</v>
      </c>
      <c r="G91" s="715">
        <f>F91/$F$9</f>
        <v>0.0026880884013263753</v>
      </c>
      <c r="H91" s="712">
        <v>1201</v>
      </c>
      <c r="I91" s="713">
        <v>1357</v>
      </c>
      <c r="J91" s="714"/>
      <c r="K91" s="713"/>
      <c r="L91" s="714">
        <f>SUM(H91:K91)</f>
        <v>2558</v>
      </c>
      <c r="M91" s="716">
        <f>IF(ISERROR(F91/L91-1),"         /0",(F91/L91-1))</f>
        <v>-0.05433932759968729</v>
      </c>
      <c r="N91" s="712">
        <v>5791</v>
      </c>
      <c r="O91" s="713">
        <v>5828</v>
      </c>
      <c r="P91" s="714">
        <v>6</v>
      </c>
      <c r="Q91" s="713">
        <v>12</v>
      </c>
      <c r="R91" s="714">
        <f>SUM(N91:Q91)</f>
        <v>11637</v>
      </c>
      <c r="S91" s="715">
        <f>R91/$R$9</f>
        <v>0.0025371690800696286</v>
      </c>
      <c r="T91" s="717">
        <v>11947</v>
      </c>
      <c r="U91" s="713">
        <v>12403</v>
      </c>
      <c r="V91" s="714">
        <v>0</v>
      </c>
      <c r="W91" s="713">
        <v>15</v>
      </c>
      <c r="X91" s="714">
        <f>SUM(T91:W91)</f>
        <v>24365</v>
      </c>
      <c r="Y91" s="718">
        <f>IF(ISERROR(R91/X91-1),"         /0",(R91/X91-1))</f>
        <v>-0.5223886722758054</v>
      </c>
    </row>
    <row r="92" spans="1:25" ht="19.5" customHeight="1">
      <c r="A92" s="711" t="s">
        <v>343</v>
      </c>
      <c r="B92" s="712">
        <v>769</v>
      </c>
      <c r="C92" s="713">
        <v>739</v>
      </c>
      <c r="D92" s="714">
        <v>0</v>
      </c>
      <c r="E92" s="713">
        <v>0</v>
      </c>
      <c r="F92" s="714">
        <f>SUM(B92:E92)</f>
        <v>1508</v>
      </c>
      <c r="G92" s="715">
        <f>F92/$F$9</f>
        <v>0.0016757491976850658</v>
      </c>
      <c r="H92" s="712">
        <v>641</v>
      </c>
      <c r="I92" s="713">
        <v>828</v>
      </c>
      <c r="J92" s="714"/>
      <c r="K92" s="713"/>
      <c r="L92" s="714">
        <f>SUM(H92:K92)</f>
        <v>1469</v>
      </c>
      <c r="M92" s="716">
        <f>IF(ISERROR(F92/L92-1),"         /0",(F92/L92-1))</f>
        <v>0.026548672566371723</v>
      </c>
      <c r="N92" s="712">
        <v>3631</v>
      </c>
      <c r="O92" s="713">
        <v>4250</v>
      </c>
      <c r="P92" s="714">
        <v>1</v>
      </c>
      <c r="Q92" s="713"/>
      <c r="R92" s="714">
        <f>SUM(N92:Q92)</f>
        <v>7882</v>
      </c>
      <c r="S92" s="715">
        <f>R92/$R$9</f>
        <v>0.0017184812829001302</v>
      </c>
      <c r="T92" s="717">
        <v>2537</v>
      </c>
      <c r="U92" s="713">
        <v>3457</v>
      </c>
      <c r="V92" s="714"/>
      <c r="W92" s="713"/>
      <c r="X92" s="714">
        <f>SUM(T92:W92)</f>
        <v>5994</v>
      </c>
      <c r="Y92" s="718">
        <f>IF(ISERROR(R92/X92-1),"         /0",(R92/X92-1))</f>
        <v>0.31498164831498165</v>
      </c>
    </row>
    <row r="93" spans="1:25" ht="19.5" customHeight="1">
      <c r="A93" s="711" t="s">
        <v>344</v>
      </c>
      <c r="B93" s="712">
        <v>413</v>
      </c>
      <c r="C93" s="713">
        <v>389</v>
      </c>
      <c r="D93" s="714">
        <v>7</v>
      </c>
      <c r="E93" s="713">
        <v>0</v>
      </c>
      <c r="F93" s="714">
        <f>SUM(B93:E93)</f>
        <v>809</v>
      </c>
      <c r="G93" s="715">
        <f>F93/$F$9</f>
        <v>0.0008989927724981553</v>
      </c>
      <c r="H93" s="712">
        <v>213</v>
      </c>
      <c r="I93" s="713">
        <v>168</v>
      </c>
      <c r="J93" s="714"/>
      <c r="K93" s="713"/>
      <c r="L93" s="714">
        <f>SUM(H93:K93)</f>
        <v>381</v>
      </c>
      <c r="M93" s="716">
        <f>IF(ISERROR(F93/L93-1),"         /0",(F93/L93-1))</f>
        <v>1.1233595800524934</v>
      </c>
      <c r="N93" s="712">
        <v>1796</v>
      </c>
      <c r="O93" s="713">
        <v>1718</v>
      </c>
      <c r="P93" s="714">
        <v>7</v>
      </c>
      <c r="Q93" s="713"/>
      <c r="R93" s="714">
        <f>SUM(N93:Q93)</f>
        <v>3521</v>
      </c>
      <c r="S93" s="715">
        <f>R93/$R$9</f>
        <v>0.000767669702752012</v>
      </c>
      <c r="T93" s="717">
        <v>1013</v>
      </c>
      <c r="U93" s="713">
        <v>708</v>
      </c>
      <c r="V93" s="714">
        <v>150</v>
      </c>
      <c r="W93" s="713">
        <v>150</v>
      </c>
      <c r="X93" s="714">
        <f>SUM(T93:W93)</f>
        <v>2021</v>
      </c>
      <c r="Y93" s="718">
        <f>IF(ISERROR(R93/X93-1),"         /0",(R93/X93-1))</f>
        <v>0.7422068283028205</v>
      </c>
    </row>
    <row r="94" spans="1:25" ht="19.5" customHeight="1">
      <c r="A94" s="370" t="s">
        <v>345</v>
      </c>
      <c r="B94" s="371">
        <v>282</v>
      </c>
      <c r="C94" s="372">
        <v>246</v>
      </c>
      <c r="D94" s="373">
        <v>0</v>
      </c>
      <c r="E94" s="372">
        <v>0</v>
      </c>
      <c r="F94" s="373">
        <f>SUM(B94:E94)</f>
        <v>528</v>
      </c>
      <c r="G94" s="374">
        <f>F94/$F$9</f>
        <v>0.0005867344670939753</v>
      </c>
      <c r="H94" s="371">
        <v>240</v>
      </c>
      <c r="I94" s="372">
        <v>308</v>
      </c>
      <c r="J94" s="373"/>
      <c r="K94" s="372"/>
      <c r="L94" s="373">
        <f>SUM(H94:K94)</f>
        <v>548</v>
      </c>
      <c r="M94" s="375">
        <f>IF(ISERROR(F94/L94-1),"         /0",(F94/L94-1))</f>
        <v>-0.03649635036496346</v>
      </c>
      <c r="N94" s="371">
        <v>1426</v>
      </c>
      <c r="O94" s="372">
        <v>1457</v>
      </c>
      <c r="P94" s="373"/>
      <c r="Q94" s="372"/>
      <c r="R94" s="373">
        <f>SUM(N94:Q94)</f>
        <v>2883</v>
      </c>
      <c r="S94" s="374">
        <f>R94/$R$9</f>
        <v>0.0006285690863487789</v>
      </c>
      <c r="T94" s="385">
        <v>1000</v>
      </c>
      <c r="U94" s="372">
        <v>1251</v>
      </c>
      <c r="V94" s="373"/>
      <c r="W94" s="372"/>
      <c r="X94" s="373">
        <f>SUM(T94:W94)</f>
        <v>2251</v>
      </c>
      <c r="Y94" s="376">
        <f>IF(ISERROR(R94/X94-1),"         /0",(R94/X94-1))</f>
        <v>0.2807641048422924</v>
      </c>
    </row>
    <row r="95" spans="1:25" ht="19.5" customHeight="1" thickBot="1">
      <c r="A95" s="370" t="s">
        <v>269</v>
      </c>
      <c r="B95" s="371">
        <v>2240</v>
      </c>
      <c r="C95" s="372">
        <v>2037</v>
      </c>
      <c r="D95" s="373">
        <v>11</v>
      </c>
      <c r="E95" s="372">
        <v>12</v>
      </c>
      <c r="F95" s="373">
        <f>SUM(B95:E95)</f>
        <v>4300</v>
      </c>
      <c r="G95" s="374">
        <f>F95/$F$9</f>
        <v>0.004778329940348662</v>
      </c>
      <c r="H95" s="371">
        <v>1714</v>
      </c>
      <c r="I95" s="372">
        <v>1471</v>
      </c>
      <c r="J95" s="373">
        <v>26</v>
      </c>
      <c r="K95" s="372">
        <v>22</v>
      </c>
      <c r="L95" s="373">
        <f>SUM(H95:K95)</f>
        <v>3233</v>
      </c>
      <c r="M95" s="375">
        <f>IF(ISERROR(F95/L95-1),"         /0",(F95/L95-1))</f>
        <v>0.33003402412619853</v>
      </c>
      <c r="N95" s="371">
        <v>11489</v>
      </c>
      <c r="O95" s="372">
        <v>10659</v>
      </c>
      <c r="P95" s="373">
        <v>566</v>
      </c>
      <c r="Q95" s="372">
        <v>549</v>
      </c>
      <c r="R95" s="373">
        <f>SUM(N95:Q95)</f>
        <v>23263</v>
      </c>
      <c r="S95" s="374">
        <f>R95/$R$9</f>
        <v>0.005071939873649547</v>
      </c>
      <c r="T95" s="385">
        <v>7394</v>
      </c>
      <c r="U95" s="372">
        <v>6351</v>
      </c>
      <c r="V95" s="373">
        <v>61</v>
      </c>
      <c r="W95" s="372">
        <v>47</v>
      </c>
      <c r="X95" s="373">
        <f>SUM(T95:W95)</f>
        <v>13853</v>
      </c>
      <c r="Y95" s="376">
        <f>IF(ISERROR(R95/X95-1),"         /0",(R95/X95-1))</f>
        <v>0.6792752472388652</v>
      </c>
    </row>
    <row r="96" spans="1:25" s="138" customFormat="1" ht="19.5" customHeight="1" thickBot="1">
      <c r="A96" s="145" t="s">
        <v>52</v>
      </c>
      <c r="B96" s="142">
        <v>4077</v>
      </c>
      <c r="C96" s="141">
        <v>2982</v>
      </c>
      <c r="D96" s="140">
        <v>0</v>
      </c>
      <c r="E96" s="141">
        <v>0</v>
      </c>
      <c r="F96" s="140">
        <f>SUM(B96:E96)</f>
        <v>7059</v>
      </c>
      <c r="G96" s="143">
        <f>F96/$F$9</f>
        <v>0.007844239778818885</v>
      </c>
      <c r="H96" s="142">
        <v>1246</v>
      </c>
      <c r="I96" s="141">
        <v>97</v>
      </c>
      <c r="J96" s="140"/>
      <c r="K96" s="141"/>
      <c r="L96" s="140">
        <f>SUM(H96:K96)</f>
        <v>1343</v>
      </c>
      <c r="M96" s="144">
        <f>IF(ISERROR(F96/L96-1),"         /0",(F96/L96-1))</f>
        <v>4.256142963514519</v>
      </c>
      <c r="N96" s="142">
        <v>16792</v>
      </c>
      <c r="O96" s="141">
        <v>13676</v>
      </c>
      <c r="P96" s="140">
        <v>4377</v>
      </c>
      <c r="Q96" s="141">
        <v>2</v>
      </c>
      <c r="R96" s="140">
        <f>SUM(N96:Q96)</f>
        <v>34847</v>
      </c>
      <c r="S96" s="143">
        <f>R96/$R$9</f>
        <v>0.007597553573359659</v>
      </c>
      <c r="T96" s="142">
        <v>7096</v>
      </c>
      <c r="U96" s="141">
        <v>734</v>
      </c>
      <c r="V96" s="140"/>
      <c r="W96" s="141">
        <v>0</v>
      </c>
      <c r="X96" s="140">
        <f>SUM(T96:W96)</f>
        <v>7830</v>
      </c>
      <c r="Y96" s="139">
        <f>IF(ISERROR(R96/X96-1),"         /0",(R96/X96-1))</f>
        <v>3.450446998722861</v>
      </c>
    </row>
    <row r="97" ht="15" thickTop="1">
      <c r="A97" s="89"/>
    </row>
    <row r="98" ht="14.25">
      <c r="A98" s="89" t="s">
        <v>51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97:Y65536 M97:M65536 Y3 M3 M5:M8 Y5:Y8">
    <cfRule type="cellIs" priority="1" dxfId="93" operator="lessThan" stopIfTrue="1">
      <formula>0</formula>
    </cfRule>
  </conditionalFormatting>
  <conditionalFormatting sqref="Y9:Y96 M9:M96">
    <cfRule type="cellIs" priority="2" dxfId="93" operator="lessThan" stopIfTrue="1">
      <formula>0</formula>
    </cfRule>
    <cfRule type="cellIs" priority="3" dxfId="95" operator="greaterThanOrEqual" stopIfTrue="1">
      <formula>0</formula>
    </cfRule>
  </conditionalFormatting>
  <hyperlinks>
    <hyperlink ref="X1:Y1" location="INDICE!A1" display="Volve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54"/>
  <sheetViews>
    <sheetView showGridLines="0" zoomScale="80" zoomScaleNormal="80" zoomScalePageLayoutView="0" workbookViewId="0" topLeftCell="A1">
      <selection activeCell="T52" sqref="T52:W52"/>
    </sheetView>
  </sheetViews>
  <sheetFormatPr defaultColWidth="8.00390625" defaultRowHeight="15"/>
  <cols>
    <col min="1" max="1" width="19.57421875" style="112" customWidth="1"/>
    <col min="2" max="2" width="9.421875" style="112" bestFit="1" customWidth="1"/>
    <col min="3" max="3" width="10.7109375" style="112" customWidth="1"/>
    <col min="4" max="4" width="8.00390625" style="112" bestFit="1" customWidth="1"/>
    <col min="5" max="5" width="10.8515625" style="112" customWidth="1"/>
    <col min="6" max="6" width="11.140625" style="112" customWidth="1"/>
    <col min="7" max="7" width="10.00390625" style="112" bestFit="1" customWidth="1"/>
    <col min="8" max="8" width="10.421875" style="112" customWidth="1"/>
    <col min="9" max="9" width="10.8515625" style="112" customWidth="1"/>
    <col min="10" max="10" width="8.57421875" style="112" customWidth="1"/>
    <col min="11" max="11" width="9.7109375" style="112" bestFit="1" customWidth="1"/>
    <col min="12" max="12" width="11.00390625" style="112" customWidth="1"/>
    <col min="13" max="13" width="10.57421875" style="112" bestFit="1" customWidth="1"/>
    <col min="14" max="14" width="12.421875" style="112" customWidth="1"/>
    <col min="15" max="15" width="11.140625" style="112" bestFit="1" customWidth="1"/>
    <col min="16" max="16" width="10.00390625" style="112" customWidth="1"/>
    <col min="17" max="17" width="10.8515625" style="112" customWidth="1"/>
    <col min="18" max="18" width="12.421875" style="112" customWidth="1"/>
    <col min="19" max="19" width="11.28125" style="112" bestFit="1" customWidth="1"/>
    <col min="20" max="21" width="12.421875" style="112" customWidth="1"/>
    <col min="22" max="22" width="10.8515625" style="112" customWidth="1"/>
    <col min="23" max="23" width="11.00390625" style="112" customWidth="1"/>
    <col min="24" max="24" width="12.7109375" style="112" bestFit="1" customWidth="1"/>
    <col min="25" max="25" width="9.8515625" style="112" bestFit="1" customWidth="1"/>
    <col min="26" max="16384" width="8.00390625" style="112" customWidth="1"/>
  </cols>
  <sheetData>
    <row r="1" spans="24:25" ht="18.75" thickBot="1">
      <c r="X1" s="596" t="s">
        <v>27</v>
      </c>
      <c r="Y1" s="597"/>
    </row>
    <row r="2" ht="5.25" customHeight="1" thickBot="1"/>
    <row r="3" spans="1:25" ht="24.75" customHeight="1" thickTop="1">
      <c r="A3" s="654" t="s">
        <v>62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6"/>
    </row>
    <row r="4" spans="1:25" ht="21" customHeight="1" thickBot="1">
      <c r="A4" s="665" t="s">
        <v>61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6"/>
      <c r="R4" s="666"/>
      <c r="S4" s="666"/>
      <c r="T4" s="666"/>
      <c r="U4" s="666"/>
      <c r="V4" s="666"/>
      <c r="W4" s="666"/>
      <c r="X4" s="666"/>
      <c r="Y4" s="667"/>
    </row>
    <row r="5" spans="1:25" s="165" customFormat="1" ht="17.25" customHeight="1" thickBot="1" thickTop="1">
      <c r="A5" s="601" t="s">
        <v>60</v>
      </c>
      <c r="B5" s="671" t="s">
        <v>35</v>
      </c>
      <c r="C5" s="672"/>
      <c r="D5" s="672"/>
      <c r="E5" s="672"/>
      <c r="F5" s="672"/>
      <c r="G5" s="672"/>
      <c r="H5" s="672"/>
      <c r="I5" s="672"/>
      <c r="J5" s="673"/>
      <c r="K5" s="673"/>
      <c r="L5" s="673"/>
      <c r="M5" s="674"/>
      <c r="N5" s="671" t="s">
        <v>34</v>
      </c>
      <c r="O5" s="672"/>
      <c r="P5" s="672"/>
      <c r="Q5" s="672"/>
      <c r="R5" s="672"/>
      <c r="S5" s="672"/>
      <c r="T5" s="672"/>
      <c r="U5" s="672"/>
      <c r="V5" s="672"/>
      <c r="W5" s="672"/>
      <c r="X5" s="672"/>
      <c r="Y5" s="675"/>
    </row>
    <row r="6" spans="1:25" s="130" customFormat="1" ht="26.25" customHeight="1">
      <c r="A6" s="602"/>
      <c r="B6" s="676" t="s">
        <v>149</v>
      </c>
      <c r="C6" s="677"/>
      <c r="D6" s="677"/>
      <c r="E6" s="677"/>
      <c r="F6" s="677"/>
      <c r="G6" s="657" t="s">
        <v>33</v>
      </c>
      <c r="H6" s="676" t="s">
        <v>146</v>
      </c>
      <c r="I6" s="677"/>
      <c r="J6" s="677"/>
      <c r="K6" s="677"/>
      <c r="L6" s="677"/>
      <c r="M6" s="668" t="s">
        <v>32</v>
      </c>
      <c r="N6" s="676" t="s">
        <v>147</v>
      </c>
      <c r="O6" s="677"/>
      <c r="P6" s="677"/>
      <c r="Q6" s="677"/>
      <c r="R6" s="677"/>
      <c r="S6" s="657" t="s">
        <v>33</v>
      </c>
      <c r="T6" s="676" t="s">
        <v>148</v>
      </c>
      <c r="U6" s="677"/>
      <c r="V6" s="677"/>
      <c r="W6" s="677"/>
      <c r="X6" s="677"/>
      <c r="Y6" s="662" t="s">
        <v>32</v>
      </c>
    </row>
    <row r="7" spans="1:25" s="125" customFormat="1" ht="26.25" customHeight="1">
      <c r="A7" s="603"/>
      <c r="B7" s="649" t="s">
        <v>21</v>
      </c>
      <c r="C7" s="650"/>
      <c r="D7" s="651" t="s">
        <v>20</v>
      </c>
      <c r="E7" s="650"/>
      <c r="F7" s="652" t="s">
        <v>16</v>
      </c>
      <c r="G7" s="658"/>
      <c r="H7" s="649" t="s">
        <v>21</v>
      </c>
      <c r="I7" s="650"/>
      <c r="J7" s="651" t="s">
        <v>20</v>
      </c>
      <c r="K7" s="650"/>
      <c r="L7" s="652" t="s">
        <v>16</v>
      </c>
      <c r="M7" s="669"/>
      <c r="N7" s="649" t="s">
        <v>21</v>
      </c>
      <c r="O7" s="650"/>
      <c r="P7" s="651" t="s">
        <v>20</v>
      </c>
      <c r="Q7" s="650"/>
      <c r="R7" s="652" t="s">
        <v>16</v>
      </c>
      <c r="S7" s="658"/>
      <c r="T7" s="649" t="s">
        <v>21</v>
      </c>
      <c r="U7" s="650"/>
      <c r="V7" s="651" t="s">
        <v>20</v>
      </c>
      <c r="W7" s="650"/>
      <c r="X7" s="652" t="s">
        <v>16</v>
      </c>
      <c r="Y7" s="663"/>
    </row>
    <row r="8" spans="1:25" s="161" customFormat="1" ht="27" thickBot="1">
      <c r="A8" s="604"/>
      <c r="B8" s="164" t="s">
        <v>18</v>
      </c>
      <c r="C8" s="162" t="s">
        <v>17</v>
      </c>
      <c r="D8" s="163" t="s">
        <v>18</v>
      </c>
      <c r="E8" s="162" t="s">
        <v>17</v>
      </c>
      <c r="F8" s="653"/>
      <c r="G8" s="659"/>
      <c r="H8" s="164" t="s">
        <v>18</v>
      </c>
      <c r="I8" s="162" t="s">
        <v>17</v>
      </c>
      <c r="J8" s="163" t="s">
        <v>18</v>
      </c>
      <c r="K8" s="162" t="s">
        <v>17</v>
      </c>
      <c r="L8" s="653"/>
      <c r="M8" s="670"/>
      <c r="N8" s="164" t="s">
        <v>18</v>
      </c>
      <c r="O8" s="162" t="s">
        <v>17</v>
      </c>
      <c r="P8" s="163" t="s">
        <v>18</v>
      </c>
      <c r="Q8" s="162" t="s">
        <v>17</v>
      </c>
      <c r="R8" s="653"/>
      <c r="S8" s="659"/>
      <c r="T8" s="164" t="s">
        <v>18</v>
      </c>
      <c r="U8" s="162" t="s">
        <v>17</v>
      </c>
      <c r="V8" s="163" t="s">
        <v>18</v>
      </c>
      <c r="W8" s="162" t="s">
        <v>17</v>
      </c>
      <c r="X8" s="653"/>
      <c r="Y8" s="664"/>
    </row>
    <row r="9" spans="1:25" s="114" customFormat="1" ht="18" customHeight="1" thickBot="1" thickTop="1">
      <c r="A9" s="193" t="s">
        <v>23</v>
      </c>
      <c r="B9" s="190">
        <f>B10+B14+B25+B37+B47+B52</f>
        <v>465961</v>
      </c>
      <c r="C9" s="189">
        <f>C10+C14+C25+C37+C47+C52</f>
        <v>433249</v>
      </c>
      <c r="D9" s="188">
        <f>D10+D14+D25+D37+D47+D52</f>
        <v>419</v>
      </c>
      <c r="E9" s="187">
        <f>E10+E14+E25+E37+E47+E52</f>
        <v>267</v>
      </c>
      <c r="F9" s="186">
        <f aca="true" t="shared" si="0" ref="F9:F52">SUM(B9:E9)</f>
        <v>899896</v>
      </c>
      <c r="G9" s="191">
        <f aca="true" t="shared" si="1" ref="G9:G52">F9/$F$9</f>
        <v>1</v>
      </c>
      <c r="H9" s="190">
        <f>H10+H14+H25+H37+H47+H52</f>
        <v>424520</v>
      </c>
      <c r="I9" s="189">
        <f>I10+I14+I25+I37+I47+I52</f>
        <v>417357</v>
      </c>
      <c r="J9" s="188">
        <f>J10+J14+J25+J37+J47+J52</f>
        <v>2463</v>
      </c>
      <c r="K9" s="187">
        <f>K10+K14+K25+K37+K47+K52</f>
        <v>2559</v>
      </c>
      <c r="L9" s="186">
        <f aca="true" t="shared" si="2" ref="L9:L52">SUM(H9:K9)</f>
        <v>846899</v>
      </c>
      <c r="M9" s="192">
        <f aca="true" t="shared" si="3" ref="M9:M52">IF(ISERROR(F9/L9-1),"         /0",(F9/L9-1))</f>
        <v>0.06257770997486123</v>
      </c>
      <c r="N9" s="190">
        <f>N10+N14+N25+N37+N47+N52</f>
        <v>2358884</v>
      </c>
      <c r="O9" s="189">
        <f>O10+O14+O25+O37+O47+O52</f>
        <v>2203505</v>
      </c>
      <c r="P9" s="188">
        <f>P10+P14+P25+P37+P47+P52</f>
        <v>14366</v>
      </c>
      <c r="Q9" s="187">
        <f>Q10+Q14+Q25+Q37+Q47+Q52</f>
        <v>9853</v>
      </c>
      <c r="R9" s="186">
        <f aca="true" t="shared" si="4" ref="R9:R52">SUM(N9:Q9)</f>
        <v>4586608</v>
      </c>
      <c r="S9" s="191">
        <f aca="true" t="shared" si="5" ref="S9:S52">R9/$R$9</f>
        <v>1</v>
      </c>
      <c r="T9" s="190">
        <f>T10+T14+T25+T37+T47+T52</f>
        <v>2133573</v>
      </c>
      <c r="U9" s="189">
        <f>U10+U14+U25+U37+U47+U52</f>
        <v>2048133</v>
      </c>
      <c r="V9" s="188">
        <f>V10+V14+V25+V37+V47+V52</f>
        <v>18566</v>
      </c>
      <c r="W9" s="187">
        <f>W10+W14+W25+W37+W47+W52</f>
        <v>19446</v>
      </c>
      <c r="X9" s="186">
        <f aca="true" t="shared" si="6" ref="X9:X52">SUM(T9:W9)</f>
        <v>4219718</v>
      </c>
      <c r="Y9" s="185">
        <f>IF(ISERROR(R9/X9-1),"         /0",(R9/X9-1))</f>
        <v>0.08694656846737159</v>
      </c>
    </row>
    <row r="10" spans="1:25" s="175" customFormat="1" ht="19.5" customHeight="1">
      <c r="A10" s="184" t="s">
        <v>57</v>
      </c>
      <c r="B10" s="181">
        <f>SUM(B11:B13)</f>
        <v>140290</v>
      </c>
      <c r="C10" s="180">
        <f>SUM(C11:C13)</f>
        <v>132897</v>
      </c>
      <c r="D10" s="179">
        <f>SUM(D11:D13)</f>
        <v>11</v>
      </c>
      <c r="E10" s="178">
        <f>SUM(E11:E13)</f>
        <v>50</v>
      </c>
      <c r="F10" s="177">
        <f t="shared" si="0"/>
        <v>273248</v>
      </c>
      <c r="G10" s="182">
        <f t="shared" si="1"/>
        <v>0.3036439766373003</v>
      </c>
      <c r="H10" s="181">
        <f>SUM(H11:H13)</f>
        <v>125150</v>
      </c>
      <c r="I10" s="180">
        <f>SUM(I11:I13)</f>
        <v>124611</v>
      </c>
      <c r="J10" s="179">
        <f>SUM(J11:J13)</f>
        <v>16</v>
      </c>
      <c r="K10" s="178">
        <f>SUM(K11:K13)</f>
        <v>2</v>
      </c>
      <c r="L10" s="177">
        <f t="shared" si="2"/>
        <v>249779</v>
      </c>
      <c r="M10" s="183">
        <f t="shared" si="3"/>
        <v>0.09395905980887109</v>
      </c>
      <c r="N10" s="181">
        <f>SUM(N11:N13)</f>
        <v>710460</v>
      </c>
      <c r="O10" s="180">
        <f>SUM(O11:O13)</f>
        <v>660708</v>
      </c>
      <c r="P10" s="179">
        <f>SUM(P11:P13)</f>
        <v>873</v>
      </c>
      <c r="Q10" s="178">
        <f>SUM(Q11:Q13)</f>
        <v>1437</v>
      </c>
      <c r="R10" s="177">
        <f t="shared" si="4"/>
        <v>1373478</v>
      </c>
      <c r="S10" s="182">
        <f t="shared" si="5"/>
        <v>0.2994539755741062</v>
      </c>
      <c r="T10" s="181">
        <f>SUM(T11:T13)</f>
        <v>625836</v>
      </c>
      <c r="U10" s="180">
        <f>SUM(U11:U13)</f>
        <v>611611</v>
      </c>
      <c r="V10" s="179">
        <f>SUM(V11:V13)</f>
        <v>506</v>
      </c>
      <c r="W10" s="178">
        <f>SUM(W11:W13)</f>
        <v>177</v>
      </c>
      <c r="X10" s="177">
        <f t="shared" si="6"/>
        <v>1238130</v>
      </c>
      <c r="Y10" s="272">
        <f aca="true" t="shared" si="7" ref="Y10:Y52">IF(ISERROR(R10/X10-1),"         /0",IF(R10/X10&gt;5,"  *  ",(R10/X10-1)))</f>
        <v>0.10931646919144189</v>
      </c>
    </row>
    <row r="11" spans="1:25" ht="19.5" customHeight="1">
      <c r="A11" s="363" t="s">
        <v>346</v>
      </c>
      <c r="B11" s="364">
        <v>134362</v>
      </c>
      <c r="C11" s="365">
        <v>127760</v>
      </c>
      <c r="D11" s="366">
        <v>11</v>
      </c>
      <c r="E11" s="387">
        <v>50</v>
      </c>
      <c r="F11" s="388">
        <f t="shared" si="0"/>
        <v>262183</v>
      </c>
      <c r="G11" s="367">
        <f t="shared" si="1"/>
        <v>0.2913481113373101</v>
      </c>
      <c r="H11" s="364">
        <v>119557</v>
      </c>
      <c r="I11" s="365">
        <v>119747</v>
      </c>
      <c r="J11" s="366">
        <v>16</v>
      </c>
      <c r="K11" s="387">
        <v>2</v>
      </c>
      <c r="L11" s="388">
        <f t="shared" si="2"/>
        <v>239322</v>
      </c>
      <c r="M11" s="389">
        <f t="shared" si="3"/>
        <v>0.0955240220288982</v>
      </c>
      <c r="N11" s="364">
        <v>680946</v>
      </c>
      <c r="O11" s="365">
        <v>636399</v>
      </c>
      <c r="P11" s="366">
        <v>868</v>
      </c>
      <c r="Q11" s="387">
        <v>1437</v>
      </c>
      <c r="R11" s="388">
        <f t="shared" si="4"/>
        <v>1319650</v>
      </c>
      <c r="S11" s="367">
        <f t="shared" si="5"/>
        <v>0.28771806964972807</v>
      </c>
      <c r="T11" s="384">
        <v>597229</v>
      </c>
      <c r="U11" s="365">
        <v>588403</v>
      </c>
      <c r="V11" s="366">
        <v>506</v>
      </c>
      <c r="W11" s="387">
        <v>177</v>
      </c>
      <c r="X11" s="388">
        <f t="shared" si="6"/>
        <v>1186315</v>
      </c>
      <c r="Y11" s="369">
        <f t="shared" si="7"/>
        <v>0.11239426290656351</v>
      </c>
    </row>
    <row r="12" spans="1:25" ht="19.5" customHeight="1">
      <c r="A12" s="370" t="s">
        <v>347</v>
      </c>
      <c r="B12" s="371">
        <v>4099</v>
      </c>
      <c r="C12" s="372">
        <v>3176</v>
      </c>
      <c r="D12" s="373">
        <v>0</v>
      </c>
      <c r="E12" s="390">
        <v>0</v>
      </c>
      <c r="F12" s="391">
        <f t="shared" si="0"/>
        <v>7275</v>
      </c>
      <c r="G12" s="374">
        <f t="shared" si="1"/>
        <v>0.00808426751535733</v>
      </c>
      <c r="H12" s="371">
        <v>3831</v>
      </c>
      <c r="I12" s="372">
        <v>2909</v>
      </c>
      <c r="J12" s="373"/>
      <c r="K12" s="390"/>
      <c r="L12" s="391">
        <f t="shared" si="2"/>
        <v>6740</v>
      </c>
      <c r="M12" s="392">
        <f t="shared" si="3"/>
        <v>0.07937685459940647</v>
      </c>
      <c r="N12" s="371">
        <v>20500</v>
      </c>
      <c r="O12" s="372">
        <v>15741</v>
      </c>
      <c r="P12" s="373"/>
      <c r="Q12" s="390"/>
      <c r="R12" s="391">
        <f t="shared" si="4"/>
        <v>36241</v>
      </c>
      <c r="S12" s="374">
        <f t="shared" si="5"/>
        <v>0.007901481879419388</v>
      </c>
      <c r="T12" s="385">
        <v>20690</v>
      </c>
      <c r="U12" s="372">
        <v>15024</v>
      </c>
      <c r="V12" s="373"/>
      <c r="W12" s="390"/>
      <c r="X12" s="391">
        <f t="shared" si="6"/>
        <v>35714</v>
      </c>
      <c r="Y12" s="376">
        <f t="shared" si="7"/>
        <v>0.014756118048944389</v>
      </c>
    </row>
    <row r="13" spans="1:25" ht="19.5" customHeight="1" thickBot="1">
      <c r="A13" s="377" t="s">
        <v>348</v>
      </c>
      <c r="B13" s="378">
        <v>1829</v>
      </c>
      <c r="C13" s="379">
        <v>1961</v>
      </c>
      <c r="D13" s="380">
        <v>0</v>
      </c>
      <c r="E13" s="393">
        <v>0</v>
      </c>
      <c r="F13" s="394">
        <f t="shared" si="0"/>
        <v>3790</v>
      </c>
      <c r="G13" s="381">
        <f t="shared" si="1"/>
        <v>0.004211597784632891</v>
      </c>
      <c r="H13" s="378">
        <v>1762</v>
      </c>
      <c r="I13" s="379">
        <v>1955</v>
      </c>
      <c r="J13" s="380"/>
      <c r="K13" s="393"/>
      <c r="L13" s="394">
        <f t="shared" si="2"/>
        <v>3717</v>
      </c>
      <c r="M13" s="395">
        <f t="shared" si="3"/>
        <v>0.019639494215765385</v>
      </c>
      <c r="N13" s="378">
        <v>9014</v>
      </c>
      <c r="O13" s="379">
        <v>8568</v>
      </c>
      <c r="P13" s="380">
        <v>5</v>
      </c>
      <c r="Q13" s="393">
        <v>0</v>
      </c>
      <c r="R13" s="394">
        <f t="shared" si="4"/>
        <v>17587</v>
      </c>
      <c r="S13" s="381">
        <f t="shared" si="5"/>
        <v>0.0038344240449587146</v>
      </c>
      <c r="T13" s="386">
        <v>7917</v>
      </c>
      <c r="U13" s="379">
        <v>8184</v>
      </c>
      <c r="V13" s="380"/>
      <c r="W13" s="393"/>
      <c r="X13" s="394">
        <f t="shared" si="6"/>
        <v>16101</v>
      </c>
      <c r="Y13" s="383">
        <f t="shared" si="7"/>
        <v>0.09229240419849694</v>
      </c>
    </row>
    <row r="14" spans="1:25" s="175" customFormat="1" ht="19.5" customHeight="1">
      <c r="A14" s="184" t="s">
        <v>56</v>
      </c>
      <c r="B14" s="181">
        <f>SUM(B15:B24)</f>
        <v>113523</v>
      </c>
      <c r="C14" s="180">
        <f>SUM(C15:C24)</f>
        <v>113073</v>
      </c>
      <c r="D14" s="179">
        <f>SUM(D15:D24)</f>
        <v>364</v>
      </c>
      <c r="E14" s="178">
        <f>SUM(E15:E24)</f>
        <v>178</v>
      </c>
      <c r="F14" s="177">
        <f t="shared" si="0"/>
        <v>227138</v>
      </c>
      <c r="G14" s="182">
        <f t="shared" si="1"/>
        <v>0.2524047223234685</v>
      </c>
      <c r="H14" s="181">
        <f>SUM(H15:H24)</f>
        <v>114685</v>
      </c>
      <c r="I14" s="180">
        <f>SUM(I15:I24)</f>
        <v>115437</v>
      </c>
      <c r="J14" s="179">
        <f>SUM(J15:J24)</f>
        <v>82</v>
      </c>
      <c r="K14" s="178">
        <f>SUM(K15:K24)</f>
        <v>173</v>
      </c>
      <c r="L14" s="177">
        <f t="shared" si="2"/>
        <v>230377</v>
      </c>
      <c r="M14" s="183">
        <f t="shared" si="3"/>
        <v>-0.014059563237649564</v>
      </c>
      <c r="N14" s="181">
        <f>SUM(N15:N24)</f>
        <v>594233</v>
      </c>
      <c r="O14" s="180">
        <f>SUM(O15:O24)</f>
        <v>588944</v>
      </c>
      <c r="P14" s="179">
        <f>SUM(P15:P24)</f>
        <v>4343</v>
      </c>
      <c r="Q14" s="178">
        <f>SUM(Q15:Q24)</f>
        <v>3434</v>
      </c>
      <c r="R14" s="177">
        <f t="shared" si="4"/>
        <v>1190954</v>
      </c>
      <c r="S14" s="182">
        <f t="shared" si="5"/>
        <v>0.2596589898242885</v>
      </c>
      <c r="T14" s="181">
        <f>SUM(T15:T24)</f>
        <v>583008</v>
      </c>
      <c r="U14" s="180">
        <f>SUM(U15:U24)</f>
        <v>582218</v>
      </c>
      <c r="V14" s="179">
        <f>SUM(V15:V24)</f>
        <v>145</v>
      </c>
      <c r="W14" s="178">
        <f>SUM(W15:W24)</f>
        <v>286</v>
      </c>
      <c r="X14" s="177">
        <f t="shared" si="6"/>
        <v>1165657</v>
      </c>
      <c r="Y14" s="176">
        <f t="shared" si="7"/>
        <v>0.021701924322506505</v>
      </c>
    </row>
    <row r="15" spans="1:25" ht="19.5" customHeight="1">
      <c r="A15" s="363" t="s">
        <v>349</v>
      </c>
      <c r="B15" s="364">
        <v>27811</v>
      </c>
      <c r="C15" s="365">
        <v>26938</v>
      </c>
      <c r="D15" s="366">
        <v>52</v>
      </c>
      <c r="E15" s="387">
        <v>0</v>
      </c>
      <c r="F15" s="388">
        <f t="shared" si="0"/>
        <v>54801</v>
      </c>
      <c r="G15" s="367">
        <f t="shared" si="1"/>
        <v>0.06089703699094118</v>
      </c>
      <c r="H15" s="364">
        <v>28390</v>
      </c>
      <c r="I15" s="365">
        <v>28348</v>
      </c>
      <c r="J15" s="366">
        <v>2</v>
      </c>
      <c r="K15" s="387">
        <v>2</v>
      </c>
      <c r="L15" s="388">
        <f t="shared" si="2"/>
        <v>56742</v>
      </c>
      <c r="M15" s="389">
        <f t="shared" si="3"/>
        <v>-0.034207465369567536</v>
      </c>
      <c r="N15" s="364">
        <v>128104</v>
      </c>
      <c r="O15" s="365">
        <v>124662</v>
      </c>
      <c r="P15" s="366">
        <v>139</v>
      </c>
      <c r="Q15" s="387">
        <v>107</v>
      </c>
      <c r="R15" s="388">
        <f t="shared" si="4"/>
        <v>253012</v>
      </c>
      <c r="S15" s="367">
        <f t="shared" si="5"/>
        <v>0.05516320557588527</v>
      </c>
      <c r="T15" s="384">
        <v>142882</v>
      </c>
      <c r="U15" s="365">
        <v>142181</v>
      </c>
      <c r="V15" s="366">
        <v>21</v>
      </c>
      <c r="W15" s="387">
        <v>19</v>
      </c>
      <c r="X15" s="388">
        <f t="shared" si="6"/>
        <v>285103</v>
      </c>
      <c r="Y15" s="369">
        <f t="shared" si="7"/>
        <v>-0.11255932066656615</v>
      </c>
    </row>
    <row r="16" spans="1:25" ht="19.5" customHeight="1">
      <c r="A16" s="370" t="s">
        <v>350</v>
      </c>
      <c r="B16" s="371">
        <v>24780</v>
      </c>
      <c r="C16" s="372">
        <v>23035</v>
      </c>
      <c r="D16" s="373">
        <v>0</v>
      </c>
      <c r="E16" s="390">
        <v>0</v>
      </c>
      <c r="F16" s="391">
        <f t="shared" si="0"/>
        <v>47815</v>
      </c>
      <c r="G16" s="374">
        <f t="shared" si="1"/>
        <v>0.05313391769715611</v>
      </c>
      <c r="H16" s="371">
        <v>29926</v>
      </c>
      <c r="I16" s="372">
        <v>28260</v>
      </c>
      <c r="J16" s="373">
        <v>32</v>
      </c>
      <c r="K16" s="390">
        <v>33</v>
      </c>
      <c r="L16" s="391">
        <f t="shared" si="2"/>
        <v>58251</v>
      </c>
      <c r="M16" s="392">
        <f t="shared" si="3"/>
        <v>-0.17915572264853818</v>
      </c>
      <c r="N16" s="371">
        <v>129579</v>
      </c>
      <c r="O16" s="372">
        <v>132528</v>
      </c>
      <c r="P16" s="373">
        <v>27</v>
      </c>
      <c r="Q16" s="390">
        <v>10</v>
      </c>
      <c r="R16" s="391">
        <f t="shared" si="4"/>
        <v>262144</v>
      </c>
      <c r="S16" s="374">
        <f t="shared" si="5"/>
        <v>0.05715421941443437</v>
      </c>
      <c r="T16" s="385">
        <v>146637</v>
      </c>
      <c r="U16" s="372">
        <v>146561</v>
      </c>
      <c r="V16" s="373">
        <v>47</v>
      </c>
      <c r="W16" s="390">
        <v>53</v>
      </c>
      <c r="X16" s="391">
        <f t="shared" si="6"/>
        <v>293298</v>
      </c>
      <c r="Y16" s="376">
        <f t="shared" si="7"/>
        <v>-0.10621961281699843</v>
      </c>
    </row>
    <row r="17" spans="1:25" ht="19.5" customHeight="1">
      <c r="A17" s="370" t="s">
        <v>351</v>
      </c>
      <c r="B17" s="371">
        <v>17267</v>
      </c>
      <c r="C17" s="372">
        <v>18007</v>
      </c>
      <c r="D17" s="373">
        <v>198</v>
      </c>
      <c r="E17" s="390">
        <v>174</v>
      </c>
      <c r="F17" s="391">
        <f t="shared" si="0"/>
        <v>35646</v>
      </c>
      <c r="G17" s="374">
        <f t="shared" si="1"/>
        <v>0.0396112439659694</v>
      </c>
      <c r="H17" s="371">
        <v>15906</v>
      </c>
      <c r="I17" s="372">
        <v>16778</v>
      </c>
      <c r="J17" s="373">
        <v>2</v>
      </c>
      <c r="K17" s="390">
        <v>0</v>
      </c>
      <c r="L17" s="391">
        <f t="shared" si="2"/>
        <v>32686</v>
      </c>
      <c r="M17" s="392">
        <f t="shared" si="3"/>
        <v>0.0905586489628587</v>
      </c>
      <c r="N17" s="371">
        <v>96345</v>
      </c>
      <c r="O17" s="372">
        <v>96321</v>
      </c>
      <c r="P17" s="373">
        <v>322</v>
      </c>
      <c r="Q17" s="390">
        <v>462</v>
      </c>
      <c r="R17" s="391">
        <f t="shared" si="4"/>
        <v>193450</v>
      </c>
      <c r="S17" s="374">
        <f t="shared" si="5"/>
        <v>0.04217713831223423</v>
      </c>
      <c r="T17" s="385">
        <v>83746</v>
      </c>
      <c r="U17" s="372">
        <v>80811</v>
      </c>
      <c r="V17" s="373">
        <v>5</v>
      </c>
      <c r="W17" s="390">
        <v>0</v>
      </c>
      <c r="X17" s="391">
        <f t="shared" si="6"/>
        <v>164562</v>
      </c>
      <c r="Y17" s="376">
        <f t="shared" si="7"/>
        <v>0.17554477947521296</v>
      </c>
    </row>
    <row r="18" spans="1:25" ht="19.5" customHeight="1">
      <c r="A18" s="370" t="s">
        <v>352</v>
      </c>
      <c r="B18" s="371">
        <v>17354</v>
      </c>
      <c r="C18" s="372">
        <v>16925</v>
      </c>
      <c r="D18" s="373">
        <v>0</v>
      </c>
      <c r="E18" s="390">
        <v>0</v>
      </c>
      <c r="F18" s="391">
        <f>SUM(B18:E18)</f>
        <v>34279</v>
      </c>
      <c r="G18" s="374">
        <f>F18/$F$9</f>
        <v>0.03809217954074693</v>
      </c>
      <c r="H18" s="371">
        <v>18000</v>
      </c>
      <c r="I18" s="372">
        <v>17712</v>
      </c>
      <c r="J18" s="373">
        <v>10</v>
      </c>
      <c r="K18" s="390">
        <v>5</v>
      </c>
      <c r="L18" s="391">
        <f>SUM(H18:K18)</f>
        <v>35727</v>
      </c>
      <c r="M18" s="392">
        <f>IF(ISERROR(F18/L18-1),"         /0",(F18/L18-1))</f>
        <v>-0.04052957147255576</v>
      </c>
      <c r="N18" s="371">
        <v>88644</v>
      </c>
      <c r="O18" s="372">
        <v>80351</v>
      </c>
      <c r="P18" s="373">
        <v>17</v>
      </c>
      <c r="Q18" s="390">
        <v>0</v>
      </c>
      <c r="R18" s="391">
        <f>SUM(N18:Q18)</f>
        <v>169012</v>
      </c>
      <c r="S18" s="374">
        <f>R18/$R$9</f>
        <v>0.03684901783627465</v>
      </c>
      <c r="T18" s="385">
        <v>91966</v>
      </c>
      <c r="U18" s="372">
        <v>86941</v>
      </c>
      <c r="V18" s="373">
        <v>32</v>
      </c>
      <c r="W18" s="390">
        <v>9</v>
      </c>
      <c r="X18" s="391">
        <f>SUM(T18:W18)</f>
        <v>178948</v>
      </c>
      <c r="Y18" s="376">
        <f>IF(ISERROR(R18/X18-1),"         /0",IF(R18/X18&gt;5,"  *  ",(R18/X18-1)))</f>
        <v>-0.055524509913494446</v>
      </c>
    </row>
    <row r="19" spans="1:25" ht="19.5" customHeight="1">
      <c r="A19" s="370" t="s">
        <v>353</v>
      </c>
      <c r="B19" s="371">
        <v>12227</v>
      </c>
      <c r="C19" s="372">
        <v>11638</v>
      </c>
      <c r="D19" s="373">
        <v>0</v>
      </c>
      <c r="E19" s="390">
        <v>0</v>
      </c>
      <c r="F19" s="391">
        <f>SUM(B19:E19)</f>
        <v>23865</v>
      </c>
      <c r="G19" s="374">
        <f>F19/$F$9</f>
        <v>0.026519731168935076</v>
      </c>
      <c r="H19" s="371">
        <v>8967</v>
      </c>
      <c r="I19" s="372">
        <v>9903</v>
      </c>
      <c r="J19" s="373">
        <v>36</v>
      </c>
      <c r="K19" s="390">
        <v>0</v>
      </c>
      <c r="L19" s="391">
        <f>SUM(H19:K19)</f>
        <v>18906</v>
      </c>
      <c r="M19" s="392">
        <f>IF(ISERROR(F19/L19-1),"         /0",(F19/L19-1))</f>
        <v>0.2622976832751507</v>
      </c>
      <c r="N19" s="371">
        <v>76302</v>
      </c>
      <c r="O19" s="372">
        <v>72480</v>
      </c>
      <c r="P19" s="373">
        <v>7</v>
      </c>
      <c r="Q19" s="390">
        <v>6</v>
      </c>
      <c r="R19" s="391">
        <f>SUM(N19:Q19)</f>
        <v>148795</v>
      </c>
      <c r="S19" s="374">
        <f>R19/$R$9</f>
        <v>0.032441185294230505</v>
      </c>
      <c r="T19" s="385">
        <v>50929</v>
      </c>
      <c r="U19" s="372">
        <v>52986</v>
      </c>
      <c r="V19" s="373">
        <v>40</v>
      </c>
      <c r="W19" s="390">
        <v>0</v>
      </c>
      <c r="X19" s="391">
        <f>SUM(T19:W19)</f>
        <v>103955</v>
      </c>
      <c r="Y19" s="376">
        <f>IF(ISERROR(R19/X19-1),"         /0",IF(R19/X19&gt;5,"  *  ",(R19/X19-1)))</f>
        <v>0.43134048386321</v>
      </c>
    </row>
    <row r="20" spans="1:25" ht="19.5" customHeight="1">
      <c r="A20" s="370" t="s">
        <v>354</v>
      </c>
      <c r="B20" s="371">
        <v>10457</v>
      </c>
      <c r="C20" s="372">
        <v>12652</v>
      </c>
      <c r="D20" s="373">
        <v>0</v>
      </c>
      <c r="E20" s="390">
        <v>0</v>
      </c>
      <c r="F20" s="391">
        <f>SUM(B20:E20)</f>
        <v>23109</v>
      </c>
      <c r="G20" s="374">
        <f>F20/$F$9</f>
        <v>0.02567963409105052</v>
      </c>
      <c r="H20" s="371">
        <v>10661</v>
      </c>
      <c r="I20" s="372">
        <v>11245</v>
      </c>
      <c r="J20" s="373">
        <v>0</v>
      </c>
      <c r="K20" s="390">
        <v>133</v>
      </c>
      <c r="L20" s="391">
        <f>SUM(H20:K20)</f>
        <v>22039</v>
      </c>
      <c r="M20" s="392">
        <f>IF(ISERROR(F20/L20-1),"         /0",(F20/L20-1))</f>
        <v>0.04855029720041748</v>
      </c>
      <c r="N20" s="371">
        <v>55300</v>
      </c>
      <c r="O20" s="372">
        <v>61848</v>
      </c>
      <c r="P20" s="373">
        <v>3653</v>
      </c>
      <c r="Q20" s="390">
        <v>2781</v>
      </c>
      <c r="R20" s="391">
        <f>SUM(N20:Q20)</f>
        <v>123582</v>
      </c>
      <c r="S20" s="374">
        <f>R20/$R$9</f>
        <v>0.02694409463376857</v>
      </c>
      <c r="T20" s="385">
        <v>52420</v>
      </c>
      <c r="U20" s="372">
        <v>56657</v>
      </c>
      <c r="V20" s="373">
        <v>0</v>
      </c>
      <c r="W20" s="390">
        <v>205</v>
      </c>
      <c r="X20" s="391">
        <f>SUM(T20:W20)</f>
        <v>109282</v>
      </c>
      <c r="Y20" s="376">
        <f>IF(ISERROR(R20/X20-1),"         /0",IF(R20/X20&gt;5,"  *  ",(R20/X20-1)))</f>
        <v>0.13085412053220113</v>
      </c>
    </row>
    <row r="21" spans="1:25" ht="19.5" customHeight="1">
      <c r="A21" s="370" t="s">
        <v>355</v>
      </c>
      <c r="B21" s="371">
        <v>2303</v>
      </c>
      <c r="C21" s="372">
        <v>2552</v>
      </c>
      <c r="D21" s="373">
        <v>114</v>
      </c>
      <c r="E21" s="390">
        <v>4</v>
      </c>
      <c r="F21" s="391">
        <f t="shared" si="0"/>
        <v>4973</v>
      </c>
      <c r="G21" s="374">
        <f t="shared" si="1"/>
        <v>0.005526194137989279</v>
      </c>
      <c r="H21" s="371">
        <v>1925</v>
      </c>
      <c r="I21" s="372">
        <v>2188</v>
      </c>
      <c r="J21" s="373"/>
      <c r="K21" s="390"/>
      <c r="L21" s="391">
        <f t="shared" si="2"/>
        <v>4113</v>
      </c>
      <c r="M21" s="392">
        <f t="shared" si="3"/>
        <v>0.20909311937758335</v>
      </c>
      <c r="N21" s="371">
        <v>13376</v>
      </c>
      <c r="O21" s="372">
        <v>13622</v>
      </c>
      <c r="P21" s="373">
        <v>178</v>
      </c>
      <c r="Q21" s="390">
        <v>68</v>
      </c>
      <c r="R21" s="391">
        <f t="shared" si="4"/>
        <v>27244</v>
      </c>
      <c r="S21" s="374">
        <f t="shared" si="5"/>
        <v>0.005939901556880379</v>
      </c>
      <c r="T21" s="385">
        <v>9442</v>
      </c>
      <c r="U21" s="372">
        <v>10185</v>
      </c>
      <c r="V21" s="373"/>
      <c r="W21" s="390">
        <v>0</v>
      </c>
      <c r="X21" s="391">
        <f t="shared" si="6"/>
        <v>19627</v>
      </c>
      <c r="Y21" s="376">
        <f t="shared" si="7"/>
        <v>0.388087838182096</v>
      </c>
    </row>
    <row r="22" spans="1:25" ht="19.5" customHeight="1">
      <c r="A22" s="370" t="s">
        <v>356</v>
      </c>
      <c r="B22" s="371">
        <v>725</v>
      </c>
      <c r="C22" s="372">
        <v>781</v>
      </c>
      <c r="D22" s="373">
        <v>0</v>
      </c>
      <c r="E22" s="390">
        <v>0</v>
      </c>
      <c r="F22" s="391">
        <f t="shared" si="0"/>
        <v>1506</v>
      </c>
      <c r="G22" s="374">
        <f t="shared" si="1"/>
        <v>0.0016735267186430431</v>
      </c>
      <c r="H22" s="371">
        <v>551</v>
      </c>
      <c r="I22" s="372">
        <v>494</v>
      </c>
      <c r="J22" s="373"/>
      <c r="K22" s="390"/>
      <c r="L22" s="391">
        <f t="shared" si="2"/>
        <v>1045</v>
      </c>
      <c r="M22" s="392">
        <f t="shared" si="3"/>
        <v>0.44114832535885173</v>
      </c>
      <c r="N22" s="371">
        <v>3572</v>
      </c>
      <c r="O22" s="372">
        <v>3923</v>
      </c>
      <c r="P22" s="373"/>
      <c r="Q22" s="390"/>
      <c r="R22" s="391">
        <f t="shared" si="4"/>
        <v>7495</v>
      </c>
      <c r="S22" s="374">
        <f t="shared" si="5"/>
        <v>0.0016341052036712097</v>
      </c>
      <c r="T22" s="385">
        <v>2702</v>
      </c>
      <c r="U22" s="372">
        <v>2926</v>
      </c>
      <c r="V22" s="373"/>
      <c r="W22" s="390"/>
      <c r="X22" s="391">
        <f t="shared" si="6"/>
        <v>5628</v>
      </c>
      <c r="Y22" s="376">
        <f t="shared" si="7"/>
        <v>0.3317341862117982</v>
      </c>
    </row>
    <row r="23" spans="1:25" ht="19.5" customHeight="1">
      <c r="A23" s="370" t="s">
        <v>357</v>
      </c>
      <c r="B23" s="371">
        <v>545</v>
      </c>
      <c r="C23" s="372">
        <v>540</v>
      </c>
      <c r="D23" s="373">
        <v>0</v>
      </c>
      <c r="E23" s="390">
        <v>0</v>
      </c>
      <c r="F23" s="391">
        <f>SUM(B23:E23)</f>
        <v>1085</v>
      </c>
      <c r="G23" s="374">
        <f>F23/$F$9</f>
        <v>0.0012056948802972789</v>
      </c>
      <c r="H23" s="371">
        <v>345</v>
      </c>
      <c r="I23" s="372">
        <v>508</v>
      </c>
      <c r="J23" s="373"/>
      <c r="K23" s="390">
        <v>0</v>
      </c>
      <c r="L23" s="391">
        <f>SUM(H23:K23)</f>
        <v>853</v>
      </c>
      <c r="M23" s="392">
        <f>IF(ISERROR(F23/L23-1),"         /0",(F23/L23-1))</f>
        <v>0.2719812426729191</v>
      </c>
      <c r="N23" s="371">
        <v>2820</v>
      </c>
      <c r="O23" s="372">
        <v>3180</v>
      </c>
      <c r="P23" s="373">
        <v>0</v>
      </c>
      <c r="Q23" s="390">
        <v>0</v>
      </c>
      <c r="R23" s="391">
        <f>SUM(N23:Q23)</f>
        <v>6000</v>
      </c>
      <c r="S23" s="374">
        <f>R23/$R$9</f>
        <v>0.0013081562671150445</v>
      </c>
      <c r="T23" s="385">
        <v>2223</v>
      </c>
      <c r="U23" s="372">
        <v>2960</v>
      </c>
      <c r="V23" s="373"/>
      <c r="W23" s="390">
        <v>0</v>
      </c>
      <c r="X23" s="391">
        <f>SUM(T23:W23)</f>
        <v>5183</v>
      </c>
      <c r="Y23" s="376">
        <f>IF(ISERROR(R23/X23-1),"         /0",IF(R23/X23&gt;5,"  *  ",(R23/X23-1)))</f>
        <v>0.15763071580165922</v>
      </c>
    </row>
    <row r="24" spans="1:25" ht="19.5" customHeight="1" thickBot="1">
      <c r="A24" s="377" t="s">
        <v>52</v>
      </c>
      <c r="B24" s="378">
        <v>54</v>
      </c>
      <c r="C24" s="379">
        <v>5</v>
      </c>
      <c r="D24" s="380">
        <v>0</v>
      </c>
      <c r="E24" s="393">
        <v>0</v>
      </c>
      <c r="F24" s="394">
        <f t="shared" si="0"/>
        <v>59</v>
      </c>
      <c r="G24" s="381">
        <f t="shared" si="1"/>
        <v>6.55631317396677E-05</v>
      </c>
      <c r="H24" s="378">
        <v>14</v>
      </c>
      <c r="I24" s="379">
        <v>1</v>
      </c>
      <c r="J24" s="380"/>
      <c r="K24" s="393"/>
      <c r="L24" s="394">
        <f t="shared" si="2"/>
        <v>15</v>
      </c>
      <c r="M24" s="395">
        <f t="shared" si="3"/>
        <v>2.933333333333333</v>
      </c>
      <c r="N24" s="378">
        <v>191</v>
      </c>
      <c r="O24" s="379">
        <v>29</v>
      </c>
      <c r="P24" s="380"/>
      <c r="Q24" s="393"/>
      <c r="R24" s="394">
        <f t="shared" si="4"/>
        <v>220</v>
      </c>
      <c r="S24" s="381">
        <f t="shared" si="5"/>
        <v>4.7965729794218295E-05</v>
      </c>
      <c r="T24" s="386">
        <v>61</v>
      </c>
      <c r="U24" s="379">
        <v>10</v>
      </c>
      <c r="V24" s="380"/>
      <c r="W24" s="393"/>
      <c r="X24" s="394">
        <f t="shared" si="6"/>
        <v>71</v>
      </c>
      <c r="Y24" s="383">
        <f t="shared" si="7"/>
        <v>2.0985915492957745</v>
      </c>
    </row>
    <row r="25" spans="1:25" s="175" customFormat="1" ht="19.5" customHeight="1">
      <c r="A25" s="184" t="s">
        <v>55</v>
      </c>
      <c r="B25" s="181">
        <f>SUM(B26:B36)</f>
        <v>60500</v>
      </c>
      <c r="C25" s="180">
        <f>SUM(C26:C36)</f>
        <v>47126</v>
      </c>
      <c r="D25" s="179">
        <f>SUM(D26:D36)</f>
        <v>1</v>
      </c>
      <c r="E25" s="178">
        <f>SUM(E26:E36)</f>
        <v>0</v>
      </c>
      <c r="F25" s="177">
        <f t="shared" si="0"/>
        <v>107627</v>
      </c>
      <c r="G25" s="182">
        <f t="shared" si="1"/>
        <v>0.119599375927885</v>
      </c>
      <c r="H25" s="181">
        <f>SUM(H26:H36)</f>
        <v>52127</v>
      </c>
      <c r="I25" s="180">
        <f>SUM(I26:I36)</f>
        <v>45828</v>
      </c>
      <c r="J25" s="179">
        <f>SUM(J26:J36)</f>
        <v>5</v>
      </c>
      <c r="K25" s="178">
        <f>SUM(K26:K36)</f>
        <v>4</v>
      </c>
      <c r="L25" s="177">
        <f t="shared" si="2"/>
        <v>97964</v>
      </c>
      <c r="M25" s="183">
        <f t="shared" si="3"/>
        <v>0.09863827528479852</v>
      </c>
      <c r="N25" s="181">
        <f>SUM(N26:N36)</f>
        <v>302740</v>
      </c>
      <c r="O25" s="180">
        <f>SUM(O26:O36)</f>
        <v>247431</v>
      </c>
      <c r="P25" s="179">
        <f>SUM(P26:P36)</f>
        <v>69</v>
      </c>
      <c r="Q25" s="178">
        <f>SUM(Q26:Q36)</f>
        <v>27</v>
      </c>
      <c r="R25" s="177">
        <f t="shared" si="4"/>
        <v>550267</v>
      </c>
      <c r="S25" s="182">
        <f t="shared" si="5"/>
        <v>0.11997253743943237</v>
      </c>
      <c r="T25" s="181">
        <f>SUM(T26:T36)</f>
        <v>264561</v>
      </c>
      <c r="U25" s="180">
        <f>SUM(U26:U36)</f>
        <v>219796</v>
      </c>
      <c r="V25" s="179">
        <f>SUM(V26:V36)</f>
        <v>55</v>
      </c>
      <c r="W25" s="178">
        <f>SUM(W26:W36)</f>
        <v>4</v>
      </c>
      <c r="X25" s="177">
        <f t="shared" si="6"/>
        <v>484416</v>
      </c>
      <c r="Y25" s="176">
        <f t="shared" si="7"/>
        <v>0.13593894503897475</v>
      </c>
    </row>
    <row r="26" spans="1:25" ht="19.5" customHeight="1">
      <c r="A26" s="363" t="s">
        <v>358</v>
      </c>
      <c r="B26" s="364">
        <v>36069</v>
      </c>
      <c r="C26" s="365">
        <v>27232</v>
      </c>
      <c r="D26" s="366">
        <v>1</v>
      </c>
      <c r="E26" s="387">
        <v>0</v>
      </c>
      <c r="F26" s="388">
        <f t="shared" si="0"/>
        <v>63302</v>
      </c>
      <c r="G26" s="367">
        <f t="shared" si="1"/>
        <v>0.07034368415905838</v>
      </c>
      <c r="H26" s="364">
        <v>31946</v>
      </c>
      <c r="I26" s="365">
        <v>25901</v>
      </c>
      <c r="J26" s="366">
        <v>3</v>
      </c>
      <c r="K26" s="387">
        <v>0</v>
      </c>
      <c r="L26" s="388">
        <f t="shared" si="2"/>
        <v>57850</v>
      </c>
      <c r="M26" s="389">
        <f t="shared" si="3"/>
        <v>0.09424373379429563</v>
      </c>
      <c r="N26" s="364">
        <v>175746</v>
      </c>
      <c r="O26" s="365">
        <v>139612</v>
      </c>
      <c r="P26" s="366">
        <v>38</v>
      </c>
      <c r="Q26" s="387">
        <v>0</v>
      </c>
      <c r="R26" s="388">
        <f t="shared" si="4"/>
        <v>315396</v>
      </c>
      <c r="S26" s="367">
        <f t="shared" si="5"/>
        <v>0.06876454233716943</v>
      </c>
      <c r="T26" s="364">
        <v>161473</v>
      </c>
      <c r="U26" s="365">
        <v>132801</v>
      </c>
      <c r="V26" s="366">
        <v>46</v>
      </c>
      <c r="W26" s="387">
        <v>0</v>
      </c>
      <c r="X26" s="388">
        <f t="shared" si="6"/>
        <v>294320</v>
      </c>
      <c r="Y26" s="369">
        <f t="shared" si="7"/>
        <v>0.07160913291655335</v>
      </c>
    </row>
    <row r="27" spans="1:25" ht="19.5" customHeight="1">
      <c r="A27" s="711" t="s">
        <v>359</v>
      </c>
      <c r="B27" s="712">
        <v>5264</v>
      </c>
      <c r="C27" s="713">
        <v>4653</v>
      </c>
      <c r="D27" s="714">
        <v>0</v>
      </c>
      <c r="E27" s="719">
        <v>0</v>
      </c>
      <c r="F27" s="720">
        <f aca="true" t="shared" si="8" ref="F27:F36">SUM(B27:E27)</f>
        <v>9917</v>
      </c>
      <c r="G27" s="715">
        <f aca="true" t="shared" si="9" ref="G27:G36">F27/$F$9</f>
        <v>0.01102016232986923</v>
      </c>
      <c r="H27" s="712">
        <v>3318</v>
      </c>
      <c r="I27" s="713">
        <v>2898</v>
      </c>
      <c r="J27" s="714">
        <v>2</v>
      </c>
      <c r="K27" s="719"/>
      <c r="L27" s="720">
        <f aca="true" t="shared" si="10" ref="L27:L36">SUM(H27:K27)</f>
        <v>6218</v>
      </c>
      <c r="M27" s="721">
        <f aca="true" t="shared" si="11" ref="M27:M36">IF(ISERROR(F27/L27-1),"         /0",(F27/L27-1))</f>
        <v>0.5948858153747185</v>
      </c>
      <c r="N27" s="712">
        <v>30881</v>
      </c>
      <c r="O27" s="713">
        <v>26822</v>
      </c>
      <c r="P27" s="714">
        <v>14</v>
      </c>
      <c r="Q27" s="719">
        <v>0</v>
      </c>
      <c r="R27" s="720">
        <f aca="true" t="shared" si="12" ref="R27:R36">SUM(N27:Q27)</f>
        <v>57717</v>
      </c>
      <c r="S27" s="715">
        <f aca="true" t="shared" si="13" ref="S27:S36">R27/$R$9</f>
        <v>0.012583809211513171</v>
      </c>
      <c r="T27" s="712">
        <v>19007</v>
      </c>
      <c r="U27" s="713">
        <v>14112</v>
      </c>
      <c r="V27" s="714">
        <v>9</v>
      </c>
      <c r="W27" s="719"/>
      <c r="X27" s="720">
        <f aca="true" t="shared" si="14" ref="X27:X36">SUM(T27:W27)</f>
        <v>33128</v>
      </c>
      <c r="Y27" s="718">
        <f aca="true" t="shared" si="15" ref="Y27:Y36">IF(ISERROR(R27/X27-1),"         /0",IF(R27/X27&gt;5,"  *  ",(R27/X27-1)))</f>
        <v>0.7422422120260808</v>
      </c>
    </row>
    <row r="28" spans="1:25" ht="19.5" customHeight="1">
      <c r="A28" s="711" t="s">
        <v>360</v>
      </c>
      <c r="B28" s="712">
        <v>4964</v>
      </c>
      <c r="C28" s="713">
        <v>3868</v>
      </c>
      <c r="D28" s="714">
        <v>0</v>
      </c>
      <c r="E28" s="719">
        <v>0</v>
      </c>
      <c r="F28" s="720">
        <f t="shared" si="8"/>
        <v>8832</v>
      </c>
      <c r="G28" s="715">
        <f t="shared" si="9"/>
        <v>0.009814467449571951</v>
      </c>
      <c r="H28" s="712">
        <v>6110</v>
      </c>
      <c r="I28" s="713">
        <v>7770</v>
      </c>
      <c r="J28" s="714"/>
      <c r="K28" s="719"/>
      <c r="L28" s="720">
        <f t="shared" si="10"/>
        <v>13880</v>
      </c>
      <c r="M28" s="721">
        <f t="shared" si="11"/>
        <v>-0.3636887608069165</v>
      </c>
      <c r="N28" s="712">
        <v>27614</v>
      </c>
      <c r="O28" s="713">
        <v>23378</v>
      </c>
      <c r="P28" s="714"/>
      <c r="Q28" s="719"/>
      <c r="R28" s="720">
        <f t="shared" si="12"/>
        <v>50992</v>
      </c>
      <c r="S28" s="715">
        <f t="shared" si="13"/>
        <v>0.011117584062121724</v>
      </c>
      <c r="T28" s="712">
        <v>36506</v>
      </c>
      <c r="U28" s="713">
        <v>33407</v>
      </c>
      <c r="V28" s="714"/>
      <c r="W28" s="719"/>
      <c r="X28" s="720">
        <f t="shared" si="14"/>
        <v>69913</v>
      </c>
      <c r="Y28" s="718">
        <f t="shared" si="15"/>
        <v>-0.27063636233604627</v>
      </c>
    </row>
    <row r="29" spans="1:25" ht="19.5" customHeight="1">
      <c r="A29" s="711" t="s">
        <v>361</v>
      </c>
      <c r="B29" s="712">
        <v>4308</v>
      </c>
      <c r="C29" s="713">
        <v>3358</v>
      </c>
      <c r="D29" s="714">
        <v>0</v>
      </c>
      <c r="E29" s="719">
        <v>0</v>
      </c>
      <c r="F29" s="720">
        <f t="shared" si="8"/>
        <v>7666</v>
      </c>
      <c r="G29" s="715">
        <f t="shared" si="9"/>
        <v>0.008518762168072755</v>
      </c>
      <c r="H29" s="712">
        <v>7076</v>
      </c>
      <c r="I29" s="713">
        <v>5684</v>
      </c>
      <c r="J29" s="714"/>
      <c r="K29" s="719">
        <v>4</v>
      </c>
      <c r="L29" s="720">
        <f t="shared" si="10"/>
        <v>12764</v>
      </c>
      <c r="M29" s="721">
        <f t="shared" si="11"/>
        <v>-0.39940457536822316</v>
      </c>
      <c r="N29" s="712">
        <v>21797</v>
      </c>
      <c r="O29" s="713">
        <v>19081</v>
      </c>
      <c r="P29" s="714"/>
      <c r="Q29" s="719"/>
      <c r="R29" s="720">
        <f t="shared" si="12"/>
        <v>40878</v>
      </c>
      <c r="S29" s="715">
        <f t="shared" si="13"/>
        <v>0.008912468647854797</v>
      </c>
      <c r="T29" s="712">
        <v>33878</v>
      </c>
      <c r="U29" s="713">
        <v>29185</v>
      </c>
      <c r="V29" s="714"/>
      <c r="W29" s="719">
        <v>4</v>
      </c>
      <c r="X29" s="720">
        <f t="shared" si="14"/>
        <v>63067</v>
      </c>
      <c r="Y29" s="718">
        <f t="shared" si="15"/>
        <v>-0.351832178476858</v>
      </c>
    </row>
    <row r="30" spans="1:25" ht="19.5" customHeight="1">
      <c r="A30" s="711" t="s">
        <v>362</v>
      </c>
      <c r="B30" s="712">
        <v>2553</v>
      </c>
      <c r="C30" s="713">
        <v>2121</v>
      </c>
      <c r="D30" s="714">
        <v>0</v>
      </c>
      <c r="E30" s="719">
        <v>0</v>
      </c>
      <c r="F30" s="720">
        <f>SUM(B30:E30)</f>
        <v>4674</v>
      </c>
      <c r="G30" s="715">
        <f>F30/$F$9</f>
        <v>0.005193933521206895</v>
      </c>
      <c r="H30" s="712">
        <v>2939</v>
      </c>
      <c r="I30" s="713">
        <v>3087</v>
      </c>
      <c r="J30" s="714"/>
      <c r="K30" s="719"/>
      <c r="L30" s="720">
        <f>SUM(H30:K30)</f>
        <v>6026</v>
      </c>
      <c r="M30" s="721">
        <f>IF(ISERROR(F30/L30-1),"         /0",(F30/L30-1))</f>
        <v>-0.22436110189180214</v>
      </c>
      <c r="N30" s="712">
        <v>12863</v>
      </c>
      <c r="O30" s="713">
        <v>11786</v>
      </c>
      <c r="P30" s="714"/>
      <c r="Q30" s="719"/>
      <c r="R30" s="720">
        <f>SUM(N30:Q30)</f>
        <v>24649</v>
      </c>
      <c r="S30" s="715">
        <f>R30/$R$9</f>
        <v>0.005374123971353122</v>
      </c>
      <c r="T30" s="712">
        <v>6880</v>
      </c>
      <c r="U30" s="713">
        <v>6752</v>
      </c>
      <c r="V30" s="714"/>
      <c r="W30" s="719"/>
      <c r="X30" s="720">
        <f>SUM(T30:W30)</f>
        <v>13632</v>
      </c>
      <c r="Y30" s="718">
        <f>IF(ISERROR(R30/X30-1),"         /0",IF(R30/X30&gt;5,"  *  ",(R30/X30-1)))</f>
        <v>0.8081719483568075</v>
      </c>
    </row>
    <row r="31" spans="1:25" ht="19.5" customHeight="1">
      <c r="A31" s="711" t="s">
        <v>363</v>
      </c>
      <c r="B31" s="712">
        <v>2557</v>
      </c>
      <c r="C31" s="713">
        <v>1801</v>
      </c>
      <c r="D31" s="714">
        <v>0</v>
      </c>
      <c r="E31" s="719">
        <v>0</v>
      </c>
      <c r="F31" s="720">
        <f>SUM(B31:E31)</f>
        <v>4358</v>
      </c>
      <c r="G31" s="715">
        <f>F31/$F$9</f>
        <v>0.004842781832567319</v>
      </c>
      <c r="H31" s="712">
        <v>147</v>
      </c>
      <c r="I31" s="713">
        <v>50</v>
      </c>
      <c r="J31" s="714"/>
      <c r="K31" s="719"/>
      <c r="L31" s="720">
        <f>SUM(H31:K31)</f>
        <v>197</v>
      </c>
      <c r="M31" s="721">
        <f>IF(ISERROR(F31/L31-1),"         /0",(F31/L31-1))</f>
        <v>21.121827411167512</v>
      </c>
      <c r="N31" s="712">
        <v>12710</v>
      </c>
      <c r="O31" s="713">
        <v>9212</v>
      </c>
      <c r="P31" s="714"/>
      <c r="Q31" s="719"/>
      <c r="R31" s="720">
        <f>SUM(N31:Q31)</f>
        <v>21922</v>
      </c>
      <c r="S31" s="715">
        <f>R31/$R$9</f>
        <v>0.004779566947949334</v>
      </c>
      <c r="T31" s="712">
        <v>1562</v>
      </c>
      <c r="U31" s="713">
        <v>570</v>
      </c>
      <c r="V31" s="714"/>
      <c r="W31" s="719"/>
      <c r="X31" s="720">
        <f>SUM(T31:W31)</f>
        <v>2132</v>
      </c>
      <c r="Y31" s="718" t="str">
        <f>IF(ISERROR(R31/X31-1),"         /0",IF(R31/X31&gt;5,"  *  ",(R31/X31-1)))</f>
        <v>  *  </v>
      </c>
    </row>
    <row r="32" spans="1:25" ht="19.5" customHeight="1">
      <c r="A32" s="711" t="s">
        <v>364</v>
      </c>
      <c r="B32" s="712">
        <v>1545</v>
      </c>
      <c r="C32" s="713">
        <v>1797</v>
      </c>
      <c r="D32" s="714">
        <v>0</v>
      </c>
      <c r="E32" s="719">
        <v>0</v>
      </c>
      <c r="F32" s="720">
        <f>SUM(B32:E32)</f>
        <v>3342</v>
      </c>
      <c r="G32" s="715">
        <f>F32/$F$9</f>
        <v>0.003713762479219821</v>
      </c>
      <c r="H32" s="712"/>
      <c r="I32" s="713">
        <v>0</v>
      </c>
      <c r="J32" s="714"/>
      <c r="K32" s="719"/>
      <c r="L32" s="720">
        <f>SUM(H32:K32)</f>
        <v>0</v>
      </c>
      <c r="M32" s="721" t="str">
        <f>IF(ISERROR(F32/L32-1),"         /0",(F32/L32-1))</f>
        <v>         /0</v>
      </c>
      <c r="N32" s="712">
        <v>1666</v>
      </c>
      <c r="O32" s="713">
        <v>1851</v>
      </c>
      <c r="P32" s="714"/>
      <c r="Q32" s="719"/>
      <c r="R32" s="720">
        <f>SUM(N32:Q32)</f>
        <v>3517</v>
      </c>
      <c r="S32" s="715">
        <f>R32/$R$9</f>
        <v>0.0007667975985739353</v>
      </c>
      <c r="T32" s="712">
        <v>8</v>
      </c>
      <c r="U32" s="713">
        <v>0</v>
      </c>
      <c r="V32" s="714"/>
      <c r="W32" s="719"/>
      <c r="X32" s="720">
        <f>SUM(T32:W32)</f>
        <v>8</v>
      </c>
      <c r="Y32" s="718" t="str">
        <f>IF(ISERROR(R32/X32-1),"         /0",IF(R32/X32&gt;5,"  *  ",(R32/X32-1)))</f>
        <v>  *  </v>
      </c>
    </row>
    <row r="33" spans="1:25" ht="19.5" customHeight="1">
      <c r="A33" s="711" t="s">
        <v>365</v>
      </c>
      <c r="B33" s="712">
        <v>502</v>
      </c>
      <c r="C33" s="713">
        <v>463</v>
      </c>
      <c r="D33" s="714">
        <v>0</v>
      </c>
      <c r="E33" s="719">
        <v>0</v>
      </c>
      <c r="F33" s="720">
        <f t="shared" si="8"/>
        <v>965</v>
      </c>
      <c r="G33" s="715">
        <f t="shared" si="9"/>
        <v>0.0010723461377759207</v>
      </c>
      <c r="H33" s="712">
        <v>76</v>
      </c>
      <c r="I33" s="713">
        <v>6</v>
      </c>
      <c r="J33" s="714"/>
      <c r="K33" s="719"/>
      <c r="L33" s="720">
        <f t="shared" si="10"/>
        <v>82</v>
      </c>
      <c r="M33" s="721">
        <f t="shared" si="11"/>
        <v>10.768292682926829</v>
      </c>
      <c r="N33" s="712">
        <v>3237</v>
      </c>
      <c r="O33" s="713">
        <v>3142</v>
      </c>
      <c r="P33" s="714"/>
      <c r="Q33" s="719"/>
      <c r="R33" s="720">
        <f t="shared" si="12"/>
        <v>6379</v>
      </c>
      <c r="S33" s="715">
        <f t="shared" si="13"/>
        <v>0.0013907881379878115</v>
      </c>
      <c r="T33" s="712">
        <v>1261</v>
      </c>
      <c r="U33" s="713">
        <v>82</v>
      </c>
      <c r="V33" s="714"/>
      <c r="W33" s="719"/>
      <c r="X33" s="720">
        <f t="shared" si="14"/>
        <v>1343</v>
      </c>
      <c r="Y33" s="718">
        <f t="shared" si="15"/>
        <v>3.7498138495904687</v>
      </c>
    </row>
    <row r="34" spans="1:25" ht="19.5" customHeight="1">
      <c r="A34" s="711" t="s">
        <v>366</v>
      </c>
      <c r="B34" s="712">
        <v>548</v>
      </c>
      <c r="C34" s="713">
        <v>361</v>
      </c>
      <c r="D34" s="714">
        <v>0</v>
      </c>
      <c r="E34" s="719">
        <v>0</v>
      </c>
      <c r="F34" s="720">
        <f t="shared" si="8"/>
        <v>909</v>
      </c>
      <c r="G34" s="715">
        <f t="shared" si="9"/>
        <v>0.001010116724599287</v>
      </c>
      <c r="H34" s="712">
        <v>15</v>
      </c>
      <c r="I34" s="713">
        <v>3</v>
      </c>
      <c r="J34" s="714"/>
      <c r="K34" s="719"/>
      <c r="L34" s="720">
        <f t="shared" si="10"/>
        <v>18</v>
      </c>
      <c r="M34" s="721">
        <f t="shared" si="11"/>
        <v>49.5</v>
      </c>
      <c r="N34" s="712">
        <v>3239</v>
      </c>
      <c r="O34" s="713">
        <v>2389</v>
      </c>
      <c r="P34" s="714">
        <v>17</v>
      </c>
      <c r="Q34" s="719">
        <v>27</v>
      </c>
      <c r="R34" s="720">
        <f t="shared" si="12"/>
        <v>5672</v>
      </c>
      <c r="S34" s="715">
        <f t="shared" si="13"/>
        <v>0.0012366437245127553</v>
      </c>
      <c r="T34" s="712">
        <v>330</v>
      </c>
      <c r="U34" s="713">
        <v>70</v>
      </c>
      <c r="V34" s="714"/>
      <c r="W34" s="719"/>
      <c r="X34" s="720">
        <f t="shared" si="14"/>
        <v>400</v>
      </c>
      <c r="Y34" s="718" t="str">
        <f t="shared" si="15"/>
        <v>  *  </v>
      </c>
    </row>
    <row r="35" spans="1:25" ht="19.5" customHeight="1">
      <c r="A35" s="711" t="s">
        <v>367</v>
      </c>
      <c r="B35" s="712">
        <v>333</v>
      </c>
      <c r="C35" s="713">
        <v>236</v>
      </c>
      <c r="D35" s="714">
        <v>0</v>
      </c>
      <c r="E35" s="719">
        <v>0</v>
      </c>
      <c r="F35" s="720">
        <f t="shared" si="8"/>
        <v>569</v>
      </c>
      <c r="G35" s="715">
        <f t="shared" si="9"/>
        <v>0.0006322952874554393</v>
      </c>
      <c r="H35" s="712">
        <v>397</v>
      </c>
      <c r="I35" s="713">
        <v>379</v>
      </c>
      <c r="J35" s="714"/>
      <c r="K35" s="719"/>
      <c r="L35" s="720">
        <f t="shared" si="10"/>
        <v>776</v>
      </c>
      <c r="M35" s="721">
        <f t="shared" si="11"/>
        <v>-0.2667525773195877</v>
      </c>
      <c r="N35" s="712">
        <v>3142</v>
      </c>
      <c r="O35" s="713">
        <v>2291</v>
      </c>
      <c r="P35" s="714"/>
      <c r="Q35" s="719"/>
      <c r="R35" s="720">
        <f t="shared" si="12"/>
        <v>5433</v>
      </c>
      <c r="S35" s="715">
        <f t="shared" si="13"/>
        <v>0.0011845354998726728</v>
      </c>
      <c r="T35" s="712">
        <v>2368</v>
      </c>
      <c r="U35" s="713">
        <v>2355</v>
      </c>
      <c r="V35" s="714"/>
      <c r="W35" s="719"/>
      <c r="X35" s="720">
        <f t="shared" si="14"/>
        <v>4723</v>
      </c>
      <c r="Y35" s="718">
        <f t="shared" si="15"/>
        <v>0.15032818124073688</v>
      </c>
    </row>
    <row r="36" spans="1:25" ht="19.5" customHeight="1" thickBot="1">
      <c r="A36" s="711" t="s">
        <v>52</v>
      </c>
      <c r="B36" s="712">
        <v>1857</v>
      </c>
      <c r="C36" s="713">
        <v>1236</v>
      </c>
      <c r="D36" s="714">
        <v>0</v>
      </c>
      <c r="E36" s="719">
        <v>0</v>
      </c>
      <c r="F36" s="720">
        <f t="shared" si="8"/>
        <v>3093</v>
      </c>
      <c r="G36" s="715">
        <f t="shared" si="9"/>
        <v>0.003437063838488003</v>
      </c>
      <c r="H36" s="712">
        <v>103</v>
      </c>
      <c r="I36" s="713">
        <v>50</v>
      </c>
      <c r="J36" s="714">
        <v>0</v>
      </c>
      <c r="K36" s="719">
        <v>0</v>
      </c>
      <c r="L36" s="720">
        <f t="shared" si="10"/>
        <v>153</v>
      </c>
      <c r="M36" s="721">
        <f t="shared" si="11"/>
        <v>19.215686274509803</v>
      </c>
      <c r="N36" s="712">
        <v>9845</v>
      </c>
      <c r="O36" s="713">
        <v>7867</v>
      </c>
      <c r="P36" s="714">
        <v>0</v>
      </c>
      <c r="Q36" s="719">
        <v>0</v>
      </c>
      <c r="R36" s="720">
        <f t="shared" si="12"/>
        <v>17712</v>
      </c>
      <c r="S36" s="715">
        <f t="shared" si="13"/>
        <v>0.003861677300523611</v>
      </c>
      <c r="T36" s="712">
        <v>1288</v>
      </c>
      <c r="U36" s="713">
        <v>462</v>
      </c>
      <c r="V36" s="714">
        <v>0</v>
      </c>
      <c r="W36" s="719">
        <v>0</v>
      </c>
      <c r="X36" s="720">
        <f t="shared" si="14"/>
        <v>1750</v>
      </c>
      <c r="Y36" s="718" t="str">
        <f t="shared" si="15"/>
        <v>  *  </v>
      </c>
    </row>
    <row r="37" spans="1:25" s="175" customFormat="1" ht="19.5" customHeight="1">
      <c r="A37" s="184" t="s">
        <v>54</v>
      </c>
      <c r="B37" s="181">
        <f>SUM(B38:B46)</f>
        <v>136017</v>
      </c>
      <c r="C37" s="180">
        <f>SUM(C38:C46)</f>
        <v>126318</v>
      </c>
      <c r="D37" s="179">
        <f>SUM(D38:D46)</f>
        <v>14</v>
      </c>
      <c r="E37" s="178">
        <f>SUM(E38:E46)</f>
        <v>16</v>
      </c>
      <c r="F37" s="177">
        <f t="shared" si="0"/>
        <v>262365</v>
      </c>
      <c r="G37" s="182">
        <f t="shared" si="1"/>
        <v>0.29155035693013415</v>
      </c>
      <c r="H37" s="181">
        <f>SUM(H38:H46)</f>
        <v>122181</v>
      </c>
      <c r="I37" s="180">
        <f>SUM(I38:I46)</f>
        <v>122149</v>
      </c>
      <c r="J37" s="179">
        <f>SUM(J38:J46)</f>
        <v>2323</v>
      </c>
      <c r="K37" s="178">
        <f>SUM(K38:K46)</f>
        <v>2346</v>
      </c>
      <c r="L37" s="177">
        <f t="shared" si="2"/>
        <v>248999</v>
      </c>
      <c r="M37" s="183">
        <f t="shared" si="3"/>
        <v>0.05367893043747163</v>
      </c>
      <c r="N37" s="181">
        <f>SUM(N38:N46)</f>
        <v>680773</v>
      </c>
      <c r="O37" s="180">
        <f>SUM(O38:O46)</f>
        <v>638886</v>
      </c>
      <c r="P37" s="179">
        <f>SUM(P38:P46)</f>
        <v>4099</v>
      </c>
      <c r="Q37" s="178">
        <f>SUM(Q38:Q46)</f>
        <v>4366</v>
      </c>
      <c r="R37" s="177">
        <f t="shared" si="4"/>
        <v>1328124</v>
      </c>
      <c r="S37" s="182">
        <f t="shared" si="5"/>
        <v>0.28956562235098354</v>
      </c>
      <c r="T37" s="181">
        <f>SUM(T38:T46)</f>
        <v>600418</v>
      </c>
      <c r="U37" s="180">
        <f>SUM(U38:U46)</f>
        <v>581147</v>
      </c>
      <c r="V37" s="179">
        <f>SUM(V38:V46)</f>
        <v>17509</v>
      </c>
      <c r="W37" s="178">
        <f>SUM(W38:W46)</f>
        <v>18519</v>
      </c>
      <c r="X37" s="177">
        <f t="shared" si="6"/>
        <v>1217593</v>
      </c>
      <c r="Y37" s="176">
        <f t="shared" si="7"/>
        <v>0.09077828141259014</v>
      </c>
    </row>
    <row r="38" spans="1:25" s="138" customFormat="1" ht="19.5" customHeight="1">
      <c r="A38" s="363" t="s">
        <v>368</v>
      </c>
      <c r="B38" s="364">
        <v>78355</v>
      </c>
      <c r="C38" s="365">
        <v>69490</v>
      </c>
      <c r="D38" s="366">
        <v>2</v>
      </c>
      <c r="E38" s="387">
        <v>2</v>
      </c>
      <c r="F38" s="388">
        <f t="shared" si="0"/>
        <v>147849</v>
      </c>
      <c r="G38" s="367">
        <f t="shared" si="1"/>
        <v>0.16429565194200219</v>
      </c>
      <c r="H38" s="364">
        <v>67231</v>
      </c>
      <c r="I38" s="365">
        <v>65200</v>
      </c>
      <c r="J38" s="366">
        <v>2011</v>
      </c>
      <c r="K38" s="387">
        <v>2039</v>
      </c>
      <c r="L38" s="388">
        <f t="shared" si="2"/>
        <v>136481</v>
      </c>
      <c r="M38" s="389">
        <f t="shared" si="3"/>
        <v>0.08329364526930494</v>
      </c>
      <c r="N38" s="364">
        <v>395901</v>
      </c>
      <c r="O38" s="365">
        <v>356855</v>
      </c>
      <c r="P38" s="366">
        <v>3527</v>
      </c>
      <c r="Q38" s="387">
        <v>3884</v>
      </c>
      <c r="R38" s="388">
        <f t="shared" si="4"/>
        <v>760167</v>
      </c>
      <c r="S38" s="367">
        <f t="shared" si="5"/>
        <v>0.165736204184007</v>
      </c>
      <c r="T38" s="384">
        <v>355813</v>
      </c>
      <c r="U38" s="365">
        <v>328742</v>
      </c>
      <c r="V38" s="366">
        <v>13370</v>
      </c>
      <c r="W38" s="387">
        <v>13746</v>
      </c>
      <c r="X38" s="388">
        <f t="shared" si="6"/>
        <v>711671</v>
      </c>
      <c r="Y38" s="369">
        <f t="shared" si="7"/>
        <v>0.06814384736767409</v>
      </c>
    </row>
    <row r="39" spans="1:25" s="138" customFormat="1" ht="19.5" customHeight="1">
      <c r="A39" s="370" t="s">
        <v>369</v>
      </c>
      <c r="B39" s="371">
        <v>37669</v>
      </c>
      <c r="C39" s="372">
        <v>36818</v>
      </c>
      <c r="D39" s="373">
        <v>4</v>
      </c>
      <c r="E39" s="390">
        <v>0</v>
      </c>
      <c r="F39" s="391">
        <f t="shared" si="0"/>
        <v>74491</v>
      </c>
      <c r="G39" s="374">
        <f t="shared" si="1"/>
        <v>0.082777343159654</v>
      </c>
      <c r="H39" s="371">
        <v>37479</v>
      </c>
      <c r="I39" s="372">
        <v>38928</v>
      </c>
      <c r="J39" s="373">
        <v>140</v>
      </c>
      <c r="K39" s="390">
        <v>142</v>
      </c>
      <c r="L39" s="391">
        <f t="shared" si="2"/>
        <v>76689</v>
      </c>
      <c r="M39" s="392">
        <f t="shared" si="3"/>
        <v>-0.02866121608053307</v>
      </c>
      <c r="N39" s="371">
        <v>179326</v>
      </c>
      <c r="O39" s="372">
        <v>177629</v>
      </c>
      <c r="P39" s="373">
        <v>403</v>
      </c>
      <c r="Q39" s="390">
        <v>402</v>
      </c>
      <c r="R39" s="391">
        <f t="shared" si="4"/>
        <v>357760</v>
      </c>
      <c r="S39" s="374">
        <f t="shared" si="5"/>
        <v>0.07800099768717972</v>
      </c>
      <c r="T39" s="385">
        <v>166175</v>
      </c>
      <c r="U39" s="372">
        <v>171306</v>
      </c>
      <c r="V39" s="373">
        <v>3393</v>
      </c>
      <c r="W39" s="390">
        <v>3965</v>
      </c>
      <c r="X39" s="391">
        <f t="shared" si="6"/>
        <v>344839</v>
      </c>
      <c r="Y39" s="376">
        <f t="shared" si="7"/>
        <v>0.037469659754262086</v>
      </c>
    </row>
    <row r="40" spans="1:25" s="138" customFormat="1" ht="19.5" customHeight="1">
      <c r="A40" s="370" t="s">
        <v>370</v>
      </c>
      <c r="B40" s="371">
        <v>6065</v>
      </c>
      <c r="C40" s="372">
        <v>6571</v>
      </c>
      <c r="D40" s="373">
        <v>1</v>
      </c>
      <c r="E40" s="390">
        <v>7</v>
      </c>
      <c r="F40" s="391">
        <f>SUM(B40:E40)</f>
        <v>12644</v>
      </c>
      <c r="G40" s="374">
        <f>F40/$F$9</f>
        <v>0.01405051250366709</v>
      </c>
      <c r="H40" s="371">
        <v>4526</v>
      </c>
      <c r="I40" s="372">
        <v>5579</v>
      </c>
      <c r="J40" s="373">
        <v>158</v>
      </c>
      <c r="K40" s="390">
        <v>145</v>
      </c>
      <c r="L40" s="391">
        <f>SUM(H40:K40)</f>
        <v>10408</v>
      </c>
      <c r="M40" s="392">
        <f>IF(ISERROR(F40/L40-1),"         /0",(F40/L40-1))</f>
        <v>0.21483474250576484</v>
      </c>
      <c r="N40" s="371">
        <v>32169</v>
      </c>
      <c r="O40" s="372">
        <v>36105</v>
      </c>
      <c r="P40" s="373">
        <v>21</v>
      </c>
      <c r="Q40" s="390">
        <v>22</v>
      </c>
      <c r="R40" s="391">
        <f>SUM(N40:Q40)</f>
        <v>68317</v>
      </c>
      <c r="S40" s="374">
        <f>R40/$R$9</f>
        <v>0.014894885283416415</v>
      </c>
      <c r="T40" s="385">
        <v>19689</v>
      </c>
      <c r="U40" s="372">
        <v>24754</v>
      </c>
      <c r="V40" s="373">
        <v>171</v>
      </c>
      <c r="W40" s="390">
        <v>254</v>
      </c>
      <c r="X40" s="391">
        <f>SUM(T40:W40)</f>
        <v>44868</v>
      </c>
      <c r="Y40" s="376">
        <f>IF(ISERROR(R40/X40-1),"         /0",IF(R40/X40&gt;5,"  *  ",(R40/X40-1)))</f>
        <v>0.5226219131675136</v>
      </c>
    </row>
    <row r="41" spans="1:25" s="138" customFormat="1" ht="19.5" customHeight="1">
      <c r="A41" s="370" t="s">
        <v>371</v>
      </c>
      <c r="B41" s="371">
        <v>5658</v>
      </c>
      <c r="C41" s="372">
        <v>5569</v>
      </c>
      <c r="D41" s="373">
        <v>0</v>
      </c>
      <c r="E41" s="390">
        <v>0</v>
      </c>
      <c r="F41" s="391">
        <f t="shared" si="0"/>
        <v>11227</v>
      </c>
      <c r="G41" s="374">
        <f t="shared" si="1"/>
        <v>0.012475886102394054</v>
      </c>
      <c r="H41" s="371">
        <v>6217</v>
      </c>
      <c r="I41" s="372">
        <v>6361</v>
      </c>
      <c r="J41" s="373">
        <v>8</v>
      </c>
      <c r="K41" s="390">
        <v>9</v>
      </c>
      <c r="L41" s="391">
        <f t="shared" si="2"/>
        <v>12595</v>
      </c>
      <c r="M41" s="392">
        <f t="shared" si="3"/>
        <v>-0.10861452957522821</v>
      </c>
      <c r="N41" s="371">
        <v>31450</v>
      </c>
      <c r="O41" s="372">
        <v>29141</v>
      </c>
      <c r="P41" s="373">
        <v>125</v>
      </c>
      <c r="Q41" s="390">
        <v>26</v>
      </c>
      <c r="R41" s="391">
        <f t="shared" si="4"/>
        <v>60742</v>
      </c>
      <c r="S41" s="374">
        <f t="shared" si="5"/>
        <v>0.013243337996183673</v>
      </c>
      <c r="T41" s="385">
        <v>26665</v>
      </c>
      <c r="U41" s="372">
        <v>28006</v>
      </c>
      <c r="V41" s="373">
        <v>489</v>
      </c>
      <c r="W41" s="390">
        <v>359</v>
      </c>
      <c r="X41" s="391">
        <f t="shared" si="6"/>
        <v>55519</v>
      </c>
      <c r="Y41" s="376">
        <f t="shared" si="7"/>
        <v>0.0940759019434787</v>
      </c>
    </row>
    <row r="42" spans="1:25" s="138" customFormat="1" ht="19.5" customHeight="1">
      <c r="A42" s="370" t="s">
        <v>372</v>
      </c>
      <c r="B42" s="371">
        <v>2843</v>
      </c>
      <c r="C42" s="372">
        <v>3115</v>
      </c>
      <c r="D42" s="373">
        <v>0</v>
      </c>
      <c r="E42" s="390">
        <v>0</v>
      </c>
      <c r="F42" s="391">
        <f>SUM(B42:E42)</f>
        <v>5958</v>
      </c>
      <c r="G42" s="374">
        <f>F42/$F$9</f>
        <v>0.006620765066185426</v>
      </c>
      <c r="H42" s="371">
        <v>2280</v>
      </c>
      <c r="I42" s="372">
        <v>2176</v>
      </c>
      <c r="J42" s="373">
        <v>3</v>
      </c>
      <c r="K42" s="390">
        <v>3</v>
      </c>
      <c r="L42" s="391">
        <f>SUM(H42:K42)</f>
        <v>4462</v>
      </c>
      <c r="M42" s="392">
        <f>IF(ISERROR(F42/L42-1),"         /0",(F42/L42-1))</f>
        <v>0.3352756611385028</v>
      </c>
      <c r="N42" s="371">
        <v>14885</v>
      </c>
      <c r="O42" s="372">
        <v>14996</v>
      </c>
      <c r="P42" s="373"/>
      <c r="Q42" s="390"/>
      <c r="R42" s="391">
        <f>SUM(N42:Q42)</f>
        <v>29881</v>
      </c>
      <c r="S42" s="374">
        <f>R42/$R$9</f>
        <v>0.006514836236277441</v>
      </c>
      <c r="T42" s="385">
        <v>10453</v>
      </c>
      <c r="U42" s="372">
        <v>10093</v>
      </c>
      <c r="V42" s="373">
        <v>16</v>
      </c>
      <c r="W42" s="390">
        <v>16</v>
      </c>
      <c r="X42" s="391">
        <f>SUM(T42:W42)</f>
        <v>20578</v>
      </c>
      <c r="Y42" s="376">
        <f>IF(ISERROR(R42/X42-1),"         /0",IF(R42/X42&gt;5,"  *  ",(R42/X42-1)))</f>
        <v>0.45208475070463594</v>
      </c>
    </row>
    <row r="43" spans="1:25" s="138" customFormat="1" ht="19.5" customHeight="1">
      <c r="A43" s="370" t="s">
        <v>373</v>
      </c>
      <c r="B43" s="371">
        <v>2944</v>
      </c>
      <c r="C43" s="372">
        <v>2909</v>
      </c>
      <c r="D43" s="373">
        <v>7</v>
      </c>
      <c r="E43" s="390">
        <v>7</v>
      </c>
      <c r="F43" s="391">
        <f>SUM(B43:E43)</f>
        <v>5867</v>
      </c>
      <c r="G43" s="374">
        <f>F43/$F$9</f>
        <v>0.006519642269773396</v>
      </c>
      <c r="H43" s="371">
        <v>2411</v>
      </c>
      <c r="I43" s="372">
        <v>2319</v>
      </c>
      <c r="J43" s="373"/>
      <c r="K43" s="390"/>
      <c r="L43" s="391">
        <f>SUM(H43:K43)</f>
        <v>4730</v>
      </c>
      <c r="M43" s="392">
        <f>IF(ISERROR(F43/L43-1),"         /0",(F43/L43-1))</f>
        <v>0.24038054968287526</v>
      </c>
      <c r="N43" s="371">
        <v>14652</v>
      </c>
      <c r="O43" s="372">
        <v>13888</v>
      </c>
      <c r="P43" s="373">
        <v>17</v>
      </c>
      <c r="Q43" s="390">
        <v>7</v>
      </c>
      <c r="R43" s="391">
        <f>SUM(N43:Q43)</f>
        <v>28564</v>
      </c>
      <c r="S43" s="374">
        <f>R43/$R$9</f>
        <v>0.006227695935645689</v>
      </c>
      <c r="T43" s="385">
        <v>11867</v>
      </c>
      <c r="U43" s="372">
        <v>10937</v>
      </c>
      <c r="V43" s="373"/>
      <c r="W43" s="390">
        <v>127</v>
      </c>
      <c r="X43" s="391">
        <f>SUM(T43:W43)</f>
        <v>22931</v>
      </c>
      <c r="Y43" s="376">
        <f>IF(ISERROR(R43/X43-1),"         /0",IF(R43/X43&gt;5,"  *  ",(R43/X43-1)))</f>
        <v>0.2456499934586367</v>
      </c>
    </row>
    <row r="44" spans="1:25" s="138" customFormat="1" ht="19.5" customHeight="1">
      <c r="A44" s="370" t="s">
        <v>374</v>
      </c>
      <c r="B44" s="371">
        <v>1332</v>
      </c>
      <c r="C44" s="372">
        <v>1256</v>
      </c>
      <c r="D44" s="373">
        <v>0</v>
      </c>
      <c r="E44" s="390">
        <v>0</v>
      </c>
      <c r="F44" s="391">
        <f t="shared" si="0"/>
        <v>2588</v>
      </c>
      <c r="G44" s="374">
        <f t="shared" si="1"/>
        <v>0.002875887880377288</v>
      </c>
      <c r="H44" s="371">
        <v>921</v>
      </c>
      <c r="I44" s="372">
        <v>1070</v>
      </c>
      <c r="J44" s="373"/>
      <c r="K44" s="390"/>
      <c r="L44" s="391">
        <f t="shared" si="2"/>
        <v>1991</v>
      </c>
      <c r="M44" s="392">
        <f t="shared" si="3"/>
        <v>0.29984932194876945</v>
      </c>
      <c r="N44" s="371">
        <v>6804</v>
      </c>
      <c r="O44" s="372">
        <v>6961</v>
      </c>
      <c r="P44" s="373">
        <v>2</v>
      </c>
      <c r="Q44" s="390">
        <v>25</v>
      </c>
      <c r="R44" s="391">
        <f t="shared" si="4"/>
        <v>13792</v>
      </c>
      <c r="S44" s="374">
        <f t="shared" si="5"/>
        <v>0.003007015206008449</v>
      </c>
      <c r="T44" s="385">
        <v>5463</v>
      </c>
      <c r="U44" s="372">
        <v>5216</v>
      </c>
      <c r="V44" s="373">
        <v>37</v>
      </c>
      <c r="W44" s="390">
        <v>19</v>
      </c>
      <c r="X44" s="391">
        <f t="shared" si="6"/>
        <v>10735</v>
      </c>
      <c r="Y44" s="376">
        <f t="shared" si="7"/>
        <v>0.2847694457382395</v>
      </c>
    </row>
    <row r="45" spans="1:25" s="138" customFormat="1" ht="19.5" customHeight="1">
      <c r="A45" s="370" t="s">
        <v>375</v>
      </c>
      <c r="B45" s="371">
        <v>984</v>
      </c>
      <c r="C45" s="372">
        <v>391</v>
      </c>
      <c r="D45" s="373">
        <v>0</v>
      </c>
      <c r="E45" s="390">
        <v>0</v>
      </c>
      <c r="F45" s="391">
        <f t="shared" si="0"/>
        <v>1375</v>
      </c>
      <c r="G45" s="374">
        <f t="shared" si="1"/>
        <v>0.0015279543413905608</v>
      </c>
      <c r="H45" s="371">
        <v>936</v>
      </c>
      <c r="I45" s="372">
        <v>362</v>
      </c>
      <c r="J45" s="373"/>
      <c r="K45" s="390"/>
      <c r="L45" s="391">
        <f t="shared" si="2"/>
        <v>1298</v>
      </c>
      <c r="M45" s="392">
        <f t="shared" si="3"/>
        <v>0.05932203389830515</v>
      </c>
      <c r="N45" s="371">
        <v>4720</v>
      </c>
      <c r="O45" s="372">
        <v>2197</v>
      </c>
      <c r="P45" s="373"/>
      <c r="Q45" s="390"/>
      <c r="R45" s="391">
        <f t="shared" si="4"/>
        <v>6917</v>
      </c>
      <c r="S45" s="374">
        <f t="shared" si="5"/>
        <v>0.0015080861499391271</v>
      </c>
      <c r="T45" s="385">
        <v>3352</v>
      </c>
      <c r="U45" s="372">
        <v>1387</v>
      </c>
      <c r="V45" s="373"/>
      <c r="W45" s="390">
        <v>0</v>
      </c>
      <c r="X45" s="391">
        <f t="shared" si="6"/>
        <v>4739</v>
      </c>
      <c r="Y45" s="376">
        <f t="shared" si="7"/>
        <v>0.45959063093479635</v>
      </c>
    </row>
    <row r="46" spans="1:25" s="138" customFormat="1" ht="19.5" customHeight="1" thickBot="1">
      <c r="A46" s="377" t="s">
        <v>52</v>
      </c>
      <c r="B46" s="378">
        <v>167</v>
      </c>
      <c r="C46" s="379">
        <v>199</v>
      </c>
      <c r="D46" s="380">
        <v>0</v>
      </c>
      <c r="E46" s="393">
        <v>0</v>
      </c>
      <c r="F46" s="394">
        <f>SUM(B46:E46)</f>
        <v>366</v>
      </c>
      <c r="G46" s="381">
        <f>F46/$F$9</f>
        <v>0.00040671366469014196</v>
      </c>
      <c r="H46" s="378">
        <v>180</v>
      </c>
      <c r="I46" s="379">
        <v>154</v>
      </c>
      <c r="J46" s="380">
        <v>3</v>
      </c>
      <c r="K46" s="393">
        <v>8</v>
      </c>
      <c r="L46" s="394">
        <f>SUM(H46:K46)</f>
        <v>345</v>
      </c>
      <c r="M46" s="395">
        <f>IF(ISERROR(F46/L46-1),"         /0",(F46/L46-1))</f>
        <v>0.0608695652173914</v>
      </c>
      <c r="N46" s="378">
        <v>866</v>
      </c>
      <c r="O46" s="379">
        <v>1114</v>
      </c>
      <c r="P46" s="380">
        <v>4</v>
      </c>
      <c r="Q46" s="393"/>
      <c r="R46" s="394">
        <f>SUM(N46:Q46)</f>
        <v>1984</v>
      </c>
      <c r="S46" s="381">
        <f>R46/$R$9</f>
        <v>0.00043256367232604137</v>
      </c>
      <c r="T46" s="394">
        <v>941</v>
      </c>
      <c r="U46" s="379">
        <v>706</v>
      </c>
      <c r="V46" s="380">
        <v>33</v>
      </c>
      <c r="W46" s="393">
        <v>33</v>
      </c>
      <c r="X46" s="394">
        <f>SUM(T46:W46)</f>
        <v>1713</v>
      </c>
      <c r="Y46" s="383">
        <f>IF(ISERROR(R46/X46-1),"         /0",IF(R46/X46&gt;5,"  *  ",(R46/X46-1)))</f>
        <v>0.1582019848219498</v>
      </c>
    </row>
    <row r="47" spans="1:25" s="175" customFormat="1" ht="19.5" customHeight="1">
      <c r="A47" s="184" t="s">
        <v>53</v>
      </c>
      <c r="B47" s="181">
        <f>SUM(B48:B51)</f>
        <v>11554</v>
      </c>
      <c r="C47" s="180">
        <f>SUM(C48:C51)</f>
        <v>10853</v>
      </c>
      <c r="D47" s="179">
        <f>SUM(D48:D51)</f>
        <v>29</v>
      </c>
      <c r="E47" s="178">
        <f>SUM(E48:E51)</f>
        <v>23</v>
      </c>
      <c r="F47" s="177">
        <f t="shared" si="0"/>
        <v>22459</v>
      </c>
      <c r="G47" s="182">
        <f t="shared" si="1"/>
        <v>0.024957328402393165</v>
      </c>
      <c r="H47" s="181">
        <f>SUM(H48:H51)</f>
        <v>9131</v>
      </c>
      <c r="I47" s="180">
        <f>SUM(I48:I51)</f>
        <v>9235</v>
      </c>
      <c r="J47" s="179">
        <f>SUM(J48:J51)</f>
        <v>37</v>
      </c>
      <c r="K47" s="178">
        <f>SUM(K48:K51)</f>
        <v>34</v>
      </c>
      <c r="L47" s="177">
        <f t="shared" si="2"/>
        <v>18437</v>
      </c>
      <c r="M47" s="183">
        <f t="shared" si="3"/>
        <v>0.2181482887671531</v>
      </c>
      <c r="N47" s="181">
        <f>SUM(N48:N51)</f>
        <v>53886</v>
      </c>
      <c r="O47" s="180">
        <f>SUM(O48:O51)</f>
        <v>53860</v>
      </c>
      <c r="P47" s="179">
        <f>SUM(P48:P51)</f>
        <v>605</v>
      </c>
      <c r="Q47" s="178">
        <f>SUM(Q48:Q51)</f>
        <v>587</v>
      </c>
      <c r="R47" s="177">
        <f t="shared" si="4"/>
        <v>108938</v>
      </c>
      <c r="S47" s="182">
        <f t="shared" si="5"/>
        <v>0.023751321237829786</v>
      </c>
      <c r="T47" s="181">
        <f>SUM(T48:T51)</f>
        <v>52654</v>
      </c>
      <c r="U47" s="180">
        <f>SUM(U48:U51)</f>
        <v>52627</v>
      </c>
      <c r="V47" s="179">
        <f>SUM(V48:V51)</f>
        <v>351</v>
      </c>
      <c r="W47" s="178">
        <f>SUM(W48:W51)</f>
        <v>460</v>
      </c>
      <c r="X47" s="177">
        <f t="shared" si="6"/>
        <v>106092</v>
      </c>
      <c r="Y47" s="176">
        <f t="shared" si="7"/>
        <v>0.026825773856652635</v>
      </c>
    </row>
    <row r="48" spans="1:25" ht="19.5" customHeight="1">
      <c r="A48" s="363" t="s">
        <v>376</v>
      </c>
      <c r="B48" s="364">
        <v>8065</v>
      </c>
      <c r="C48" s="365">
        <v>7339</v>
      </c>
      <c r="D48" s="366">
        <v>18</v>
      </c>
      <c r="E48" s="387">
        <v>11</v>
      </c>
      <c r="F48" s="388">
        <f t="shared" si="0"/>
        <v>15433</v>
      </c>
      <c r="G48" s="367">
        <f t="shared" si="1"/>
        <v>0.017149759527767653</v>
      </c>
      <c r="H48" s="364">
        <v>6594</v>
      </c>
      <c r="I48" s="365">
        <v>6719</v>
      </c>
      <c r="J48" s="366">
        <v>6</v>
      </c>
      <c r="K48" s="387">
        <v>7</v>
      </c>
      <c r="L48" s="388">
        <f t="shared" si="2"/>
        <v>13326</v>
      </c>
      <c r="M48" s="389">
        <f t="shared" si="3"/>
        <v>0.15811196157886842</v>
      </c>
      <c r="N48" s="364">
        <v>37345</v>
      </c>
      <c r="O48" s="365">
        <v>36582</v>
      </c>
      <c r="P48" s="366">
        <v>88</v>
      </c>
      <c r="Q48" s="387">
        <v>49</v>
      </c>
      <c r="R48" s="388">
        <f t="shared" si="4"/>
        <v>74064</v>
      </c>
      <c r="S48" s="367">
        <f t="shared" si="5"/>
        <v>0.01614788096126811</v>
      </c>
      <c r="T48" s="384">
        <v>39078</v>
      </c>
      <c r="U48" s="365">
        <v>39099</v>
      </c>
      <c r="V48" s="366">
        <v>191</v>
      </c>
      <c r="W48" s="387">
        <v>197</v>
      </c>
      <c r="X48" s="388">
        <f t="shared" si="6"/>
        <v>78565</v>
      </c>
      <c r="Y48" s="369">
        <f t="shared" si="7"/>
        <v>-0.057290141920702586</v>
      </c>
    </row>
    <row r="49" spans="1:25" ht="19.5" customHeight="1">
      <c r="A49" s="711" t="s">
        <v>377</v>
      </c>
      <c r="B49" s="712">
        <v>3095</v>
      </c>
      <c r="C49" s="713">
        <v>3040</v>
      </c>
      <c r="D49" s="714">
        <v>0</v>
      </c>
      <c r="E49" s="719">
        <v>0</v>
      </c>
      <c r="F49" s="720">
        <f>SUM(B49:E49)</f>
        <v>6135</v>
      </c>
      <c r="G49" s="715">
        <f>F49/$F$9</f>
        <v>0.006817454461404429</v>
      </c>
      <c r="H49" s="712">
        <v>2490</v>
      </c>
      <c r="I49" s="713">
        <v>2386</v>
      </c>
      <c r="J49" s="714">
        <v>31</v>
      </c>
      <c r="K49" s="719">
        <v>20</v>
      </c>
      <c r="L49" s="720">
        <f>SUM(H49:K49)</f>
        <v>4927</v>
      </c>
      <c r="M49" s="721">
        <f>IF(ISERROR(F49/L49-1),"         /0",(F49/L49-1))</f>
        <v>0.24517962248832958</v>
      </c>
      <c r="N49" s="712">
        <v>14715</v>
      </c>
      <c r="O49" s="713">
        <v>14960</v>
      </c>
      <c r="P49" s="714">
        <v>484</v>
      </c>
      <c r="Q49" s="719">
        <v>504</v>
      </c>
      <c r="R49" s="720">
        <f>SUM(N49:Q49)</f>
        <v>30663</v>
      </c>
      <c r="S49" s="715">
        <f>R49/$R$9</f>
        <v>0.006685332603091435</v>
      </c>
      <c r="T49" s="717">
        <v>13337</v>
      </c>
      <c r="U49" s="713">
        <v>12933</v>
      </c>
      <c r="V49" s="714">
        <v>160</v>
      </c>
      <c r="W49" s="719">
        <v>256</v>
      </c>
      <c r="X49" s="720">
        <f>SUM(T49:W49)</f>
        <v>26686</v>
      </c>
      <c r="Y49" s="718">
        <f>IF(ISERROR(R49/X49-1),"         /0",IF(R49/X49&gt;5,"  *  ",(R49/X49-1)))</f>
        <v>0.14902945364610654</v>
      </c>
    </row>
    <row r="50" spans="1:25" ht="19.5" customHeight="1">
      <c r="A50" s="370" t="s">
        <v>378</v>
      </c>
      <c r="B50" s="371">
        <v>344</v>
      </c>
      <c r="C50" s="372">
        <v>324</v>
      </c>
      <c r="D50" s="373">
        <v>0</v>
      </c>
      <c r="E50" s="390">
        <v>0</v>
      </c>
      <c r="F50" s="391">
        <f t="shared" si="0"/>
        <v>668</v>
      </c>
      <c r="G50" s="374">
        <f t="shared" si="1"/>
        <v>0.0007423080000355597</v>
      </c>
      <c r="H50" s="371">
        <v>10</v>
      </c>
      <c r="I50" s="372">
        <v>0</v>
      </c>
      <c r="J50" s="373">
        <v>0</v>
      </c>
      <c r="K50" s="390">
        <v>0</v>
      </c>
      <c r="L50" s="391">
        <f t="shared" si="2"/>
        <v>10</v>
      </c>
      <c r="M50" s="392">
        <f t="shared" si="3"/>
        <v>65.8</v>
      </c>
      <c r="N50" s="371">
        <v>1571</v>
      </c>
      <c r="O50" s="372">
        <v>1650</v>
      </c>
      <c r="P50" s="373">
        <v>1</v>
      </c>
      <c r="Q50" s="390"/>
      <c r="R50" s="391">
        <f t="shared" si="4"/>
        <v>3222</v>
      </c>
      <c r="S50" s="374">
        <f t="shared" si="5"/>
        <v>0.0007024799154407788</v>
      </c>
      <c r="T50" s="385">
        <v>36</v>
      </c>
      <c r="U50" s="372">
        <v>0</v>
      </c>
      <c r="V50" s="373">
        <v>0</v>
      </c>
      <c r="W50" s="390">
        <v>0</v>
      </c>
      <c r="X50" s="391">
        <f t="shared" si="6"/>
        <v>36</v>
      </c>
      <c r="Y50" s="376" t="str">
        <f t="shared" si="7"/>
        <v>  *  </v>
      </c>
    </row>
    <row r="51" spans="1:25" ht="19.5" customHeight="1" thickBot="1">
      <c r="A51" s="377" t="s">
        <v>52</v>
      </c>
      <c r="B51" s="378">
        <v>50</v>
      </c>
      <c r="C51" s="379">
        <v>150</v>
      </c>
      <c r="D51" s="380">
        <v>11</v>
      </c>
      <c r="E51" s="393">
        <v>12</v>
      </c>
      <c r="F51" s="394">
        <f t="shared" si="0"/>
        <v>223</v>
      </c>
      <c r="G51" s="381">
        <f t="shared" si="1"/>
        <v>0.00024780641318552366</v>
      </c>
      <c r="H51" s="378">
        <v>37</v>
      </c>
      <c r="I51" s="379">
        <v>130</v>
      </c>
      <c r="J51" s="380"/>
      <c r="K51" s="393">
        <v>7</v>
      </c>
      <c r="L51" s="394">
        <f t="shared" si="2"/>
        <v>174</v>
      </c>
      <c r="M51" s="395">
        <f t="shared" si="3"/>
        <v>0.2816091954022988</v>
      </c>
      <c r="N51" s="378">
        <v>255</v>
      </c>
      <c r="O51" s="379">
        <v>668</v>
      </c>
      <c r="P51" s="380">
        <v>32</v>
      </c>
      <c r="Q51" s="393">
        <v>34</v>
      </c>
      <c r="R51" s="394">
        <f t="shared" si="4"/>
        <v>989</v>
      </c>
      <c r="S51" s="381">
        <f t="shared" si="5"/>
        <v>0.00021562775802946317</v>
      </c>
      <c r="T51" s="386">
        <v>203</v>
      </c>
      <c r="U51" s="379">
        <v>595</v>
      </c>
      <c r="V51" s="380"/>
      <c r="W51" s="393">
        <v>7</v>
      </c>
      <c r="X51" s="394">
        <f t="shared" si="6"/>
        <v>805</v>
      </c>
      <c r="Y51" s="383">
        <f t="shared" si="7"/>
        <v>0.22857142857142865</v>
      </c>
    </row>
    <row r="52" spans="1:25" s="138" customFormat="1" ht="19.5" customHeight="1" thickBot="1">
      <c r="A52" s="174" t="s">
        <v>52</v>
      </c>
      <c r="B52" s="171">
        <v>4077</v>
      </c>
      <c r="C52" s="170">
        <v>2982</v>
      </c>
      <c r="D52" s="169">
        <v>0</v>
      </c>
      <c r="E52" s="168">
        <v>0</v>
      </c>
      <c r="F52" s="167">
        <f t="shared" si="0"/>
        <v>7059</v>
      </c>
      <c r="G52" s="172">
        <f t="shared" si="1"/>
        <v>0.007844239778818885</v>
      </c>
      <c r="H52" s="171">
        <v>1246</v>
      </c>
      <c r="I52" s="170">
        <v>97</v>
      </c>
      <c r="J52" s="169">
        <v>0</v>
      </c>
      <c r="K52" s="168">
        <v>0</v>
      </c>
      <c r="L52" s="167">
        <f t="shared" si="2"/>
        <v>1343</v>
      </c>
      <c r="M52" s="173">
        <f t="shared" si="3"/>
        <v>4.256142963514519</v>
      </c>
      <c r="N52" s="171">
        <v>16792</v>
      </c>
      <c r="O52" s="170">
        <v>13676</v>
      </c>
      <c r="P52" s="169">
        <v>4377</v>
      </c>
      <c r="Q52" s="168">
        <v>2</v>
      </c>
      <c r="R52" s="167">
        <f t="shared" si="4"/>
        <v>34847</v>
      </c>
      <c r="S52" s="172">
        <f t="shared" si="5"/>
        <v>0.007597553573359659</v>
      </c>
      <c r="T52" s="171">
        <v>7096</v>
      </c>
      <c r="U52" s="170">
        <v>734</v>
      </c>
      <c r="V52" s="169">
        <v>0</v>
      </c>
      <c r="W52" s="168">
        <v>0</v>
      </c>
      <c r="X52" s="167">
        <f t="shared" si="6"/>
        <v>7830</v>
      </c>
      <c r="Y52" s="166">
        <f t="shared" si="7"/>
        <v>3.450446998722861</v>
      </c>
    </row>
    <row r="53" ht="3" customHeight="1" thickTop="1">
      <c r="A53" s="89"/>
    </row>
    <row r="54" ht="14.25">
      <c r="A54" s="89" t="s">
        <v>51</v>
      </c>
    </row>
  </sheetData>
  <sheetProtection/>
  <mergeCells count="26">
    <mergeCell ref="N7:O7"/>
    <mergeCell ref="N6:R6"/>
    <mergeCell ref="B7:C7"/>
    <mergeCell ref="M6:M8"/>
    <mergeCell ref="S6:S8"/>
    <mergeCell ref="B5:M5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</mergeCells>
  <conditionalFormatting sqref="Y53:Y65536 M53:M65536 Y3 M3">
    <cfRule type="cellIs" priority="3" dxfId="93" operator="lessThan" stopIfTrue="1">
      <formula>0</formula>
    </cfRule>
  </conditionalFormatting>
  <conditionalFormatting sqref="M9:M52 Y9:Y52">
    <cfRule type="cellIs" priority="4" dxfId="94" operator="lessThan" stopIfTrue="1">
      <formula>0</formula>
    </cfRule>
    <cfRule type="cellIs" priority="5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80"/>
  <sheetViews>
    <sheetView showGridLines="0" zoomScale="80" zoomScaleNormal="80" zoomScalePageLayoutView="0" workbookViewId="0" topLeftCell="A1">
      <selection activeCell="Q73" sqref="Q73"/>
    </sheetView>
  </sheetViews>
  <sheetFormatPr defaultColWidth="8.00390625" defaultRowHeight="15"/>
  <cols>
    <col min="1" max="1" width="25.8515625" style="112" customWidth="1"/>
    <col min="2" max="2" width="10.57421875" style="112" bestFit="1" customWidth="1"/>
    <col min="3" max="3" width="10.7109375" style="112" bestFit="1" customWidth="1"/>
    <col min="4" max="4" width="8.57421875" style="112" bestFit="1" customWidth="1"/>
    <col min="5" max="5" width="10.7109375" style="112" bestFit="1" customWidth="1"/>
    <col min="6" max="6" width="10.57421875" style="112" bestFit="1" customWidth="1"/>
    <col min="7" max="7" width="9.7109375" style="112" customWidth="1"/>
    <col min="8" max="8" width="10.57421875" style="112" bestFit="1" customWidth="1"/>
    <col min="9" max="9" width="10.7109375" style="112" bestFit="1" customWidth="1"/>
    <col min="10" max="10" width="8.57421875" style="112" customWidth="1"/>
    <col min="11" max="11" width="10.7109375" style="112" bestFit="1" customWidth="1"/>
    <col min="12" max="12" width="10.57421875" style="112" bestFit="1" customWidth="1"/>
    <col min="13" max="13" width="10.8515625" style="112" bestFit="1" customWidth="1"/>
    <col min="14" max="14" width="11.57421875" style="112" customWidth="1"/>
    <col min="15" max="15" width="11.28125" style="112" customWidth="1"/>
    <col min="16" max="16" width="9.00390625" style="112" customWidth="1"/>
    <col min="17" max="17" width="10.8515625" style="112" customWidth="1"/>
    <col min="18" max="18" width="12.7109375" style="112" bestFit="1" customWidth="1"/>
    <col min="19" max="19" width="9.8515625" style="112" bestFit="1" customWidth="1"/>
    <col min="20" max="21" width="11.140625" style="112" bestFit="1" customWidth="1"/>
    <col min="22" max="23" width="10.28125" style="112" customWidth="1"/>
    <col min="24" max="24" width="12.7109375" style="112" bestFit="1" customWidth="1"/>
    <col min="25" max="25" width="9.8515625" style="112" bestFit="1" customWidth="1"/>
    <col min="26" max="16384" width="8.00390625" style="112" customWidth="1"/>
  </cols>
  <sheetData>
    <row r="1" spans="24:25" ht="18.75" thickBot="1">
      <c r="X1" s="596" t="s">
        <v>27</v>
      </c>
      <c r="Y1" s="597"/>
    </row>
    <row r="2" ht="5.25" customHeight="1" thickBot="1"/>
    <row r="3" spans="1:25" ht="24.75" customHeight="1" thickTop="1">
      <c r="A3" s="654" t="s">
        <v>65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6"/>
    </row>
    <row r="4" spans="1:25" ht="21" customHeight="1" thickBot="1">
      <c r="A4" s="665" t="s">
        <v>43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6"/>
      <c r="R4" s="666"/>
      <c r="S4" s="666"/>
      <c r="T4" s="666"/>
      <c r="U4" s="666"/>
      <c r="V4" s="666"/>
      <c r="W4" s="666"/>
      <c r="X4" s="666"/>
      <c r="Y4" s="667"/>
    </row>
    <row r="5" spans="1:25" s="165" customFormat="1" ht="15.75" customHeight="1" thickBot="1" thickTop="1">
      <c r="A5" s="678" t="s">
        <v>64</v>
      </c>
      <c r="B5" s="671" t="s">
        <v>35</v>
      </c>
      <c r="C5" s="672"/>
      <c r="D5" s="672"/>
      <c r="E5" s="672"/>
      <c r="F5" s="672"/>
      <c r="G5" s="672"/>
      <c r="H5" s="672"/>
      <c r="I5" s="672"/>
      <c r="J5" s="673"/>
      <c r="K5" s="673"/>
      <c r="L5" s="673"/>
      <c r="M5" s="674"/>
      <c r="N5" s="671" t="s">
        <v>34</v>
      </c>
      <c r="O5" s="672"/>
      <c r="P5" s="672"/>
      <c r="Q5" s="672"/>
      <c r="R5" s="672"/>
      <c r="S5" s="672"/>
      <c r="T5" s="672"/>
      <c r="U5" s="672"/>
      <c r="V5" s="672"/>
      <c r="W5" s="672"/>
      <c r="X5" s="672"/>
      <c r="Y5" s="675"/>
    </row>
    <row r="6" spans="1:25" s="125" customFormat="1" ht="26.25" customHeight="1">
      <c r="A6" s="679"/>
      <c r="B6" s="660" t="s">
        <v>149</v>
      </c>
      <c r="C6" s="661"/>
      <c r="D6" s="661"/>
      <c r="E6" s="661"/>
      <c r="F6" s="661"/>
      <c r="G6" s="657" t="s">
        <v>33</v>
      </c>
      <c r="H6" s="660" t="s">
        <v>146</v>
      </c>
      <c r="I6" s="661"/>
      <c r="J6" s="661"/>
      <c r="K6" s="661"/>
      <c r="L6" s="661"/>
      <c r="M6" s="668" t="s">
        <v>32</v>
      </c>
      <c r="N6" s="660" t="s">
        <v>147</v>
      </c>
      <c r="O6" s="661"/>
      <c r="P6" s="661"/>
      <c r="Q6" s="661"/>
      <c r="R6" s="661"/>
      <c r="S6" s="657" t="s">
        <v>33</v>
      </c>
      <c r="T6" s="660" t="s">
        <v>148</v>
      </c>
      <c r="U6" s="661"/>
      <c r="V6" s="661"/>
      <c r="W6" s="661"/>
      <c r="X6" s="661"/>
      <c r="Y6" s="662" t="s">
        <v>32</v>
      </c>
    </row>
    <row r="7" spans="1:25" s="125" customFormat="1" ht="26.25" customHeight="1">
      <c r="A7" s="680"/>
      <c r="B7" s="649" t="s">
        <v>21</v>
      </c>
      <c r="C7" s="650"/>
      <c r="D7" s="651" t="s">
        <v>20</v>
      </c>
      <c r="E7" s="650"/>
      <c r="F7" s="652" t="s">
        <v>16</v>
      </c>
      <c r="G7" s="658"/>
      <c r="H7" s="649" t="s">
        <v>21</v>
      </c>
      <c r="I7" s="650"/>
      <c r="J7" s="651" t="s">
        <v>20</v>
      </c>
      <c r="K7" s="650"/>
      <c r="L7" s="652" t="s">
        <v>16</v>
      </c>
      <c r="M7" s="669"/>
      <c r="N7" s="649" t="s">
        <v>21</v>
      </c>
      <c r="O7" s="650"/>
      <c r="P7" s="651" t="s">
        <v>20</v>
      </c>
      <c r="Q7" s="650"/>
      <c r="R7" s="652" t="s">
        <v>16</v>
      </c>
      <c r="S7" s="658"/>
      <c r="T7" s="649" t="s">
        <v>21</v>
      </c>
      <c r="U7" s="650"/>
      <c r="V7" s="651" t="s">
        <v>20</v>
      </c>
      <c r="W7" s="650"/>
      <c r="X7" s="652" t="s">
        <v>16</v>
      </c>
      <c r="Y7" s="663"/>
    </row>
    <row r="8" spans="1:25" s="161" customFormat="1" ht="15" thickBot="1">
      <c r="A8" s="681"/>
      <c r="B8" s="164" t="s">
        <v>18</v>
      </c>
      <c r="C8" s="162" t="s">
        <v>17</v>
      </c>
      <c r="D8" s="163" t="s">
        <v>18</v>
      </c>
      <c r="E8" s="162" t="s">
        <v>17</v>
      </c>
      <c r="F8" s="653"/>
      <c r="G8" s="659"/>
      <c r="H8" s="164" t="s">
        <v>18</v>
      </c>
      <c r="I8" s="162" t="s">
        <v>17</v>
      </c>
      <c r="J8" s="163" t="s">
        <v>18</v>
      </c>
      <c r="K8" s="162" t="s">
        <v>17</v>
      </c>
      <c r="L8" s="653"/>
      <c r="M8" s="670"/>
      <c r="N8" s="164" t="s">
        <v>18</v>
      </c>
      <c r="O8" s="162" t="s">
        <v>17</v>
      </c>
      <c r="P8" s="163" t="s">
        <v>18</v>
      </c>
      <c r="Q8" s="162" t="s">
        <v>17</v>
      </c>
      <c r="R8" s="653"/>
      <c r="S8" s="659"/>
      <c r="T8" s="164" t="s">
        <v>18</v>
      </c>
      <c r="U8" s="162" t="s">
        <v>17</v>
      </c>
      <c r="V8" s="163" t="s">
        <v>18</v>
      </c>
      <c r="W8" s="162" t="s">
        <v>17</v>
      </c>
      <c r="X8" s="653"/>
      <c r="Y8" s="664"/>
    </row>
    <row r="9" spans="1:25" s="114" customFormat="1" ht="18" customHeight="1" thickBot="1" thickTop="1">
      <c r="A9" s="194" t="s">
        <v>23</v>
      </c>
      <c r="B9" s="313">
        <f>B10+B24+B41+B53+B67+B78</f>
        <v>465961</v>
      </c>
      <c r="C9" s="314">
        <f>C10+C24+C41+C53+C67+C78</f>
        <v>433249</v>
      </c>
      <c r="D9" s="315">
        <f>D10+D24+D41+D53+D67+D78</f>
        <v>419</v>
      </c>
      <c r="E9" s="314">
        <f>E10+E24+E41+E53+E67+E78</f>
        <v>267</v>
      </c>
      <c r="F9" s="315">
        <f aca="true" t="shared" si="0" ref="F9:F43">SUM(B9:E9)</f>
        <v>899896</v>
      </c>
      <c r="G9" s="316">
        <f aca="true" t="shared" si="1" ref="G9:G43">F9/$F$9</f>
        <v>1</v>
      </c>
      <c r="H9" s="313">
        <f>H10+H24+H41+H53+H67+H78</f>
        <v>424520</v>
      </c>
      <c r="I9" s="314">
        <f>I10+I24+I41+I53+I67+I78</f>
        <v>417357</v>
      </c>
      <c r="J9" s="315">
        <f>J10+J24+J41+J53+J67+J78</f>
        <v>2463</v>
      </c>
      <c r="K9" s="314">
        <f>K10+K24+K41+K53+K67+K78</f>
        <v>2559</v>
      </c>
      <c r="L9" s="315">
        <f aca="true" t="shared" si="2" ref="L9:L43">SUM(H9:K9)</f>
        <v>846899</v>
      </c>
      <c r="M9" s="317">
        <f aca="true" t="shared" si="3" ref="M9:M43">IF(ISERROR(F9/L9-1),"         /0",(F9/L9-1))</f>
        <v>0.06257770997486123</v>
      </c>
      <c r="N9" s="313">
        <f>N10+N24+N41+N53+N67+N78</f>
        <v>2358884</v>
      </c>
      <c r="O9" s="314">
        <f>O10+O24+O41+O53+O67+O78</f>
        <v>2203505</v>
      </c>
      <c r="P9" s="315">
        <f>P10+P24+P41+P53+P67+P78</f>
        <v>14366</v>
      </c>
      <c r="Q9" s="314">
        <f>Q10+Q24+Q41+Q53+Q67+Q78</f>
        <v>9853</v>
      </c>
      <c r="R9" s="315">
        <f aca="true" t="shared" si="4" ref="R9:R43">SUM(N9:Q9)</f>
        <v>4586608</v>
      </c>
      <c r="S9" s="316">
        <f aca="true" t="shared" si="5" ref="S9:S43">R9/$R$9</f>
        <v>1</v>
      </c>
      <c r="T9" s="313">
        <f>T10+T24+T41+T53+T67+T78</f>
        <v>2133573</v>
      </c>
      <c r="U9" s="314">
        <f>U10+U24+U41+U53+U67+U78</f>
        <v>2048133</v>
      </c>
      <c r="V9" s="315">
        <f>V10+V24+V41+V53+V67+V78</f>
        <v>18566</v>
      </c>
      <c r="W9" s="314">
        <f>W10+W24+W41+W53+W67+W78</f>
        <v>19446</v>
      </c>
      <c r="X9" s="315">
        <f aca="true" t="shared" si="6" ref="X9:X43">SUM(T9:W9)</f>
        <v>4219718</v>
      </c>
      <c r="Y9" s="317">
        <f>IF(ISERROR(R9/X9-1),"         /0",(R9/X9-1))</f>
        <v>0.08694656846737159</v>
      </c>
    </row>
    <row r="10" spans="1:25" s="175" customFormat="1" ht="19.5" customHeight="1">
      <c r="A10" s="184" t="s">
        <v>57</v>
      </c>
      <c r="B10" s="181">
        <f>SUM(B11:B23)</f>
        <v>140290</v>
      </c>
      <c r="C10" s="180">
        <f>SUM(C11:C23)</f>
        <v>132897</v>
      </c>
      <c r="D10" s="179">
        <f>SUM(D11:D23)</f>
        <v>11</v>
      </c>
      <c r="E10" s="180">
        <f>SUM(E11:E23)</f>
        <v>50</v>
      </c>
      <c r="F10" s="179">
        <f t="shared" si="0"/>
        <v>273248</v>
      </c>
      <c r="G10" s="182">
        <f t="shared" si="1"/>
        <v>0.3036439766373003</v>
      </c>
      <c r="H10" s="181">
        <f>SUM(H11:H23)</f>
        <v>125150</v>
      </c>
      <c r="I10" s="180">
        <f>SUM(I11:I23)</f>
        <v>124611</v>
      </c>
      <c r="J10" s="179">
        <f>SUM(J11:J23)</f>
        <v>16</v>
      </c>
      <c r="K10" s="180">
        <f>SUM(K11:K23)</f>
        <v>2</v>
      </c>
      <c r="L10" s="179">
        <f t="shared" si="2"/>
        <v>249779</v>
      </c>
      <c r="M10" s="183">
        <f t="shared" si="3"/>
        <v>0.09395905980887109</v>
      </c>
      <c r="N10" s="181">
        <f>SUM(N11:N23)</f>
        <v>710460</v>
      </c>
      <c r="O10" s="180">
        <f>SUM(O11:O23)</f>
        <v>660708</v>
      </c>
      <c r="P10" s="179">
        <f>SUM(P11:P23)</f>
        <v>873</v>
      </c>
      <c r="Q10" s="180">
        <f>SUM(Q11:Q23)</f>
        <v>1437</v>
      </c>
      <c r="R10" s="179">
        <f t="shared" si="4"/>
        <v>1373478</v>
      </c>
      <c r="S10" s="182">
        <f t="shared" si="5"/>
        <v>0.2994539755741062</v>
      </c>
      <c r="T10" s="181">
        <f>SUM(T11:T23)</f>
        <v>625836</v>
      </c>
      <c r="U10" s="180">
        <f>SUM(U11:U23)</f>
        <v>611611</v>
      </c>
      <c r="V10" s="179">
        <f>SUM(V11:V23)</f>
        <v>506</v>
      </c>
      <c r="W10" s="180">
        <f>SUM(W11:W23)</f>
        <v>177</v>
      </c>
      <c r="X10" s="179">
        <f t="shared" si="6"/>
        <v>1238130</v>
      </c>
      <c r="Y10" s="176">
        <f aca="true" t="shared" si="7" ref="Y10:Y43">IF(ISERROR(R10/X10-1),"         /0",IF(R10/X10&gt;5,"  *  ",(R10/X10-1)))</f>
        <v>0.10931646919144189</v>
      </c>
    </row>
    <row r="11" spans="1:25" ht="19.5" customHeight="1">
      <c r="A11" s="363" t="s">
        <v>151</v>
      </c>
      <c r="B11" s="364">
        <v>51774</v>
      </c>
      <c r="C11" s="365">
        <v>49223</v>
      </c>
      <c r="D11" s="366">
        <v>11</v>
      </c>
      <c r="E11" s="365">
        <v>0</v>
      </c>
      <c r="F11" s="366">
        <f t="shared" si="0"/>
        <v>101008</v>
      </c>
      <c r="G11" s="367">
        <f t="shared" si="1"/>
        <v>0.1122440815383111</v>
      </c>
      <c r="H11" s="364">
        <v>47240</v>
      </c>
      <c r="I11" s="365">
        <v>47664</v>
      </c>
      <c r="J11" s="366">
        <v>8</v>
      </c>
      <c r="K11" s="365">
        <v>0</v>
      </c>
      <c r="L11" s="366">
        <f t="shared" si="2"/>
        <v>94912</v>
      </c>
      <c r="M11" s="368">
        <f t="shared" si="3"/>
        <v>0.06422791638570469</v>
      </c>
      <c r="N11" s="364">
        <v>254278</v>
      </c>
      <c r="O11" s="365">
        <v>238220</v>
      </c>
      <c r="P11" s="366">
        <v>865</v>
      </c>
      <c r="Q11" s="365">
        <v>1368</v>
      </c>
      <c r="R11" s="366">
        <f t="shared" si="4"/>
        <v>494731</v>
      </c>
      <c r="S11" s="367">
        <f t="shared" si="5"/>
        <v>0.10786424303101551</v>
      </c>
      <c r="T11" s="364">
        <v>230520</v>
      </c>
      <c r="U11" s="365">
        <v>225674</v>
      </c>
      <c r="V11" s="366">
        <v>181</v>
      </c>
      <c r="W11" s="365">
        <v>123</v>
      </c>
      <c r="X11" s="366">
        <f t="shared" si="6"/>
        <v>456498</v>
      </c>
      <c r="Y11" s="369">
        <f t="shared" si="7"/>
        <v>0.08375283133770584</v>
      </c>
    </row>
    <row r="12" spans="1:25" ht="19.5" customHeight="1">
      <c r="A12" s="370" t="s">
        <v>174</v>
      </c>
      <c r="B12" s="371">
        <v>18586</v>
      </c>
      <c r="C12" s="372">
        <v>18175</v>
      </c>
      <c r="D12" s="373">
        <v>0</v>
      </c>
      <c r="E12" s="372">
        <v>0</v>
      </c>
      <c r="F12" s="373">
        <f t="shared" si="0"/>
        <v>36761</v>
      </c>
      <c r="G12" s="374">
        <f t="shared" si="1"/>
        <v>0.04085027603189702</v>
      </c>
      <c r="H12" s="371">
        <v>15938</v>
      </c>
      <c r="I12" s="372">
        <v>17453</v>
      </c>
      <c r="J12" s="373"/>
      <c r="K12" s="372"/>
      <c r="L12" s="373">
        <f t="shared" si="2"/>
        <v>33391</v>
      </c>
      <c r="M12" s="375">
        <f t="shared" si="3"/>
        <v>0.10092539905962683</v>
      </c>
      <c r="N12" s="371">
        <v>100584</v>
      </c>
      <c r="O12" s="372">
        <v>93262</v>
      </c>
      <c r="P12" s="373"/>
      <c r="Q12" s="372"/>
      <c r="R12" s="373">
        <f t="shared" si="4"/>
        <v>193846</v>
      </c>
      <c r="S12" s="374">
        <f t="shared" si="5"/>
        <v>0.04226347662586382</v>
      </c>
      <c r="T12" s="371">
        <v>85294</v>
      </c>
      <c r="U12" s="372">
        <v>89328</v>
      </c>
      <c r="V12" s="373"/>
      <c r="W12" s="372"/>
      <c r="X12" s="373">
        <f t="shared" si="6"/>
        <v>174622</v>
      </c>
      <c r="Y12" s="376">
        <f t="shared" si="7"/>
        <v>0.11008922128941379</v>
      </c>
    </row>
    <row r="13" spans="1:25" ht="19.5" customHeight="1">
      <c r="A13" s="370" t="s">
        <v>175</v>
      </c>
      <c r="B13" s="371">
        <v>17020</v>
      </c>
      <c r="C13" s="372">
        <v>16483</v>
      </c>
      <c r="D13" s="373">
        <v>0</v>
      </c>
      <c r="E13" s="372">
        <v>0</v>
      </c>
      <c r="F13" s="373">
        <f>SUM(B13:E13)</f>
        <v>33503</v>
      </c>
      <c r="G13" s="374">
        <f>F13/$F$9</f>
        <v>0.03722985767244215</v>
      </c>
      <c r="H13" s="371">
        <v>16560</v>
      </c>
      <c r="I13" s="372">
        <v>16603</v>
      </c>
      <c r="J13" s="373"/>
      <c r="K13" s="372"/>
      <c r="L13" s="373">
        <f>SUM(H13:K13)</f>
        <v>33163</v>
      </c>
      <c r="M13" s="375">
        <f>IF(ISERROR(F13/L13-1),"         /0",(F13/L13-1))</f>
        <v>0.01025238971142528</v>
      </c>
      <c r="N13" s="371">
        <v>96000</v>
      </c>
      <c r="O13" s="372">
        <v>91338</v>
      </c>
      <c r="P13" s="373"/>
      <c r="Q13" s="372"/>
      <c r="R13" s="373">
        <f>SUM(N13:Q13)</f>
        <v>187338</v>
      </c>
      <c r="S13" s="374">
        <f>R13/$R$9</f>
        <v>0.04084456312813303</v>
      </c>
      <c r="T13" s="371">
        <v>89223</v>
      </c>
      <c r="U13" s="372">
        <v>86504</v>
      </c>
      <c r="V13" s="373"/>
      <c r="W13" s="372"/>
      <c r="X13" s="373">
        <f>SUM(T13:W13)</f>
        <v>175727</v>
      </c>
      <c r="Y13" s="376">
        <f>IF(ISERROR(R13/X13-1),"         /0",IF(R13/X13&gt;5,"  *  ",(R13/X13-1)))</f>
        <v>0.06607408081854249</v>
      </c>
    </row>
    <row r="14" spans="1:25" ht="19.5" customHeight="1">
      <c r="A14" s="370" t="s">
        <v>177</v>
      </c>
      <c r="B14" s="371">
        <v>12507</v>
      </c>
      <c r="C14" s="372">
        <v>12480</v>
      </c>
      <c r="D14" s="373">
        <v>0</v>
      </c>
      <c r="E14" s="372">
        <v>0</v>
      </c>
      <c r="F14" s="373">
        <f t="shared" si="0"/>
        <v>24987</v>
      </c>
      <c r="G14" s="374">
        <f t="shared" si="1"/>
        <v>0.027766541911509776</v>
      </c>
      <c r="H14" s="371">
        <v>12882</v>
      </c>
      <c r="I14" s="372">
        <v>12269</v>
      </c>
      <c r="J14" s="373"/>
      <c r="K14" s="372"/>
      <c r="L14" s="373">
        <f t="shared" si="2"/>
        <v>25151</v>
      </c>
      <c r="M14" s="375">
        <f t="shared" si="3"/>
        <v>-0.0065206154824858364</v>
      </c>
      <c r="N14" s="371">
        <v>61793</v>
      </c>
      <c r="O14" s="372">
        <v>60415</v>
      </c>
      <c r="P14" s="373"/>
      <c r="Q14" s="372"/>
      <c r="R14" s="373">
        <f t="shared" si="4"/>
        <v>122208</v>
      </c>
      <c r="S14" s="374">
        <f t="shared" si="5"/>
        <v>0.026644526848599227</v>
      </c>
      <c r="T14" s="371">
        <v>66278</v>
      </c>
      <c r="U14" s="372">
        <v>61517</v>
      </c>
      <c r="V14" s="373"/>
      <c r="W14" s="372"/>
      <c r="X14" s="373">
        <f t="shared" si="6"/>
        <v>127795</v>
      </c>
      <c r="Y14" s="376">
        <f t="shared" si="7"/>
        <v>-0.04371845533862828</v>
      </c>
    </row>
    <row r="15" spans="1:25" ht="19.5" customHeight="1">
      <c r="A15" s="370" t="s">
        <v>179</v>
      </c>
      <c r="B15" s="371">
        <v>10769</v>
      </c>
      <c r="C15" s="372">
        <v>10358</v>
      </c>
      <c r="D15" s="373">
        <v>0</v>
      </c>
      <c r="E15" s="372">
        <v>0</v>
      </c>
      <c r="F15" s="373">
        <f>SUM(B15:E15)</f>
        <v>21127</v>
      </c>
      <c r="G15" s="374">
        <f>F15/$F$9</f>
        <v>0.023477157360406092</v>
      </c>
      <c r="H15" s="371">
        <v>10747</v>
      </c>
      <c r="I15" s="372">
        <v>10997</v>
      </c>
      <c r="J15" s="373"/>
      <c r="K15" s="372"/>
      <c r="L15" s="373">
        <f>SUM(H15:K15)</f>
        <v>21744</v>
      </c>
      <c r="M15" s="375">
        <f>IF(ISERROR(F15/L15-1),"         /0",(F15/L15-1))</f>
        <v>-0.02837564385577629</v>
      </c>
      <c r="N15" s="371">
        <v>54514</v>
      </c>
      <c r="O15" s="372">
        <v>51679</v>
      </c>
      <c r="P15" s="373"/>
      <c r="Q15" s="372"/>
      <c r="R15" s="373">
        <f>SUM(N15:Q15)</f>
        <v>106193</v>
      </c>
      <c r="S15" s="374">
        <f>R15/$R$9</f>
        <v>0.023152839745624654</v>
      </c>
      <c r="T15" s="371">
        <v>51607</v>
      </c>
      <c r="U15" s="372">
        <v>52041</v>
      </c>
      <c r="V15" s="373">
        <v>272</v>
      </c>
      <c r="W15" s="372">
        <v>0</v>
      </c>
      <c r="X15" s="373">
        <f>SUM(T15:W15)</f>
        <v>103920</v>
      </c>
      <c r="Y15" s="376">
        <f>IF(ISERROR(R15/X15-1),"         /0",IF(R15/X15&gt;5,"  *  ",(R15/X15-1)))</f>
        <v>0.021872594303310233</v>
      </c>
    </row>
    <row r="16" spans="1:25" ht="19.5" customHeight="1">
      <c r="A16" s="370" t="s">
        <v>180</v>
      </c>
      <c r="B16" s="371">
        <v>10741</v>
      </c>
      <c r="C16" s="372">
        <v>9185</v>
      </c>
      <c r="D16" s="373">
        <v>0</v>
      </c>
      <c r="E16" s="372">
        <v>0</v>
      </c>
      <c r="F16" s="373">
        <f>SUM(B16:E16)</f>
        <v>19926</v>
      </c>
      <c r="G16" s="374">
        <f>F16/$F$9</f>
        <v>0.0221425586956715</v>
      </c>
      <c r="H16" s="371">
        <v>6410</v>
      </c>
      <c r="I16" s="372">
        <v>6177</v>
      </c>
      <c r="J16" s="373"/>
      <c r="K16" s="372"/>
      <c r="L16" s="373">
        <f>SUM(H16:K16)</f>
        <v>12587</v>
      </c>
      <c r="M16" s="375">
        <f>IF(ISERROR(F16/L16-1),"         /0",(F16/L16-1))</f>
        <v>0.5830618892508144</v>
      </c>
      <c r="N16" s="371">
        <v>51986</v>
      </c>
      <c r="O16" s="372">
        <v>45161</v>
      </c>
      <c r="P16" s="373"/>
      <c r="Q16" s="372"/>
      <c r="R16" s="373">
        <f>SUM(N16:Q16)</f>
        <v>97147</v>
      </c>
      <c r="S16" s="374">
        <f>R16/$R$9</f>
        <v>0.021180576146904204</v>
      </c>
      <c r="T16" s="371">
        <v>29870</v>
      </c>
      <c r="U16" s="372">
        <v>30953</v>
      </c>
      <c r="V16" s="373"/>
      <c r="W16" s="372"/>
      <c r="X16" s="373">
        <f>SUM(T16:W16)</f>
        <v>60823</v>
      </c>
      <c r="Y16" s="376">
        <f>IF(ISERROR(R16/X16-1),"         /0",IF(R16/X16&gt;5,"  *  ",(R16/X16-1)))</f>
        <v>0.5972082929155089</v>
      </c>
    </row>
    <row r="17" spans="1:25" ht="19.5" customHeight="1">
      <c r="A17" s="370" t="s">
        <v>152</v>
      </c>
      <c r="B17" s="371">
        <v>6063</v>
      </c>
      <c r="C17" s="372">
        <v>5658</v>
      </c>
      <c r="D17" s="373">
        <v>0</v>
      </c>
      <c r="E17" s="372">
        <v>0</v>
      </c>
      <c r="F17" s="373">
        <f>SUM(B17:E17)</f>
        <v>11721</v>
      </c>
      <c r="G17" s="374">
        <f>F17/$F$9</f>
        <v>0.013024838425773644</v>
      </c>
      <c r="H17" s="371">
        <v>6272</v>
      </c>
      <c r="I17" s="372">
        <v>5859</v>
      </c>
      <c r="J17" s="373"/>
      <c r="K17" s="372"/>
      <c r="L17" s="373">
        <f>SUM(H17:K17)</f>
        <v>12131</v>
      </c>
      <c r="M17" s="375">
        <f>IF(ISERROR(F17/L17-1),"         /0",(F17/L17-1))</f>
        <v>-0.033797708350506994</v>
      </c>
      <c r="N17" s="371">
        <v>30022</v>
      </c>
      <c r="O17" s="372">
        <v>26610</v>
      </c>
      <c r="P17" s="373"/>
      <c r="Q17" s="372"/>
      <c r="R17" s="373">
        <f>SUM(N17:Q17)</f>
        <v>56632</v>
      </c>
      <c r="S17" s="374">
        <f>R17/$R$9</f>
        <v>0.012347250953209866</v>
      </c>
      <c r="T17" s="371">
        <v>27847</v>
      </c>
      <c r="U17" s="372">
        <v>27502</v>
      </c>
      <c r="V17" s="373"/>
      <c r="W17" s="372"/>
      <c r="X17" s="373">
        <f>SUM(T17:W17)</f>
        <v>55349</v>
      </c>
      <c r="Y17" s="376">
        <f>IF(ISERROR(R17/X17-1),"         /0",IF(R17/X17&gt;5,"  *  ",(R17/X17-1)))</f>
        <v>0.023180183923828812</v>
      </c>
    </row>
    <row r="18" spans="1:25" ht="19.5" customHeight="1">
      <c r="A18" s="370" t="s">
        <v>178</v>
      </c>
      <c r="B18" s="371">
        <v>3834</v>
      </c>
      <c r="C18" s="372">
        <v>3745</v>
      </c>
      <c r="D18" s="373">
        <v>0</v>
      </c>
      <c r="E18" s="372">
        <v>0</v>
      </c>
      <c r="F18" s="373">
        <f>SUM(B18:E18)</f>
        <v>7579</v>
      </c>
      <c r="G18" s="374">
        <f>F18/$F$9</f>
        <v>0.008422084329744771</v>
      </c>
      <c r="H18" s="371">
        <v>3841</v>
      </c>
      <c r="I18" s="372">
        <v>3698</v>
      </c>
      <c r="J18" s="373"/>
      <c r="K18" s="372"/>
      <c r="L18" s="373">
        <f>SUM(H18:K18)</f>
        <v>7539</v>
      </c>
      <c r="M18" s="375">
        <f>IF(ISERROR(F18/L18-1),"         /0",(F18/L18-1))</f>
        <v>0.005305743467303392</v>
      </c>
      <c r="N18" s="371">
        <v>15482</v>
      </c>
      <c r="O18" s="372">
        <v>15419</v>
      </c>
      <c r="P18" s="373"/>
      <c r="Q18" s="372"/>
      <c r="R18" s="373">
        <f>SUM(N18:Q18)</f>
        <v>30901</v>
      </c>
      <c r="S18" s="374">
        <f>R18/$R$9</f>
        <v>0.006737222801686998</v>
      </c>
      <c r="T18" s="371">
        <v>20104</v>
      </c>
      <c r="U18" s="372">
        <v>18232</v>
      </c>
      <c r="V18" s="373"/>
      <c r="W18" s="372"/>
      <c r="X18" s="373">
        <f>SUM(T18:W18)</f>
        <v>38336</v>
      </c>
      <c r="Y18" s="376">
        <f>IF(ISERROR(R18/X18-1),"         /0",IF(R18/X18&gt;5,"  *  ",(R18/X18-1)))</f>
        <v>-0.1939430300500835</v>
      </c>
    </row>
    <row r="19" spans="1:25" ht="19.5" customHeight="1">
      <c r="A19" s="370" t="s">
        <v>190</v>
      </c>
      <c r="B19" s="371">
        <v>3021</v>
      </c>
      <c r="C19" s="372">
        <v>2372</v>
      </c>
      <c r="D19" s="373">
        <v>0</v>
      </c>
      <c r="E19" s="372">
        <v>0</v>
      </c>
      <c r="F19" s="373">
        <f t="shared" si="0"/>
        <v>5393</v>
      </c>
      <c r="G19" s="374">
        <f t="shared" si="1"/>
        <v>0.005992914736814032</v>
      </c>
      <c r="H19" s="371">
        <v>3082</v>
      </c>
      <c r="I19" s="372">
        <v>2677</v>
      </c>
      <c r="J19" s="373"/>
      <c r="K19" s="372"/>
      <c r="L19" s="373">
        <f t="shared" si="2"/>
        <v>5759</v>
      </c>
      <c r="M19" s="375">
        <f t="shared" si="3"/>
        <v>-0.0635527001215489</v>
      </c>
      <c r="N19" s="371">
        <v>14745</v>
      </c>
      <c r="O19" s="372">
        <v>11723</v>
      </c>
      <c r="P19" s="373"/>
      <c r="Q19" s="372"/>
      <c r="R19" s="373">
        <f t="shared" si="4"/>
        <v>26468</v>
      </c>
      <c r="S19" s="374">
        <f t="shared" si="5"/>
        <v>0.0057707133463334994</v>
      </c>
      <c r="T19" s="371">
        <v>16306</v>
      </c>
      <c r="U19" s="372">
        <v>14057</v>
      </c>
      <c r="V19" s="373"/>
      <c r="W19" s="372"/>
      <c r="X19" s="373">
        <f t="shared" si="6"/>
        <v>30363</v>
      </c>
      <c r="Y19" s="376">
        <f t="shared" si="7"/>
        <v>-0.1282811316404835</v>
      </c>
    </row>
    <row r="20" spans="1:25" ht="19.5" customHeight="1">
      <c r="A20" s="370" t="s">
        <v>153</v>
      </c>
      <c r="B20" s="371">
        <v>2677</v>
      </c>
      <c r="C20" s="372">
        <v>2211</v>
      </c>
      <c r="D20" s="373">
        <v>0</v>
      </c>
      <c r="E20" s="372">
        <v>0</v>
      </c>
      <c r="F20" s="373">
        <f>SUM(B20:E20)</f>
        <v>4888</v>
      </c>
      <c r="G20" s="374">
        <f>F20/$F$9</f>
        <v>0.005431738778703316</v>
      </c>
      <c r="H20" s="371"/>
      <c r="I20" s="372"/>
      <c r="J20" s="373"/>
      <c r="K20" s="372"/>
      <c r="L20" s="373">
        <f>SUM(H20:K20)</f>
        <v>0</v>
      </c>
      <c r="M20" s="375" t="str">
        <f>IF(ISERROR(F20/L20-1),"         /0",(F20/L20-1))</f>
        <v>         /0</v>
      </c>
      <c r="N20" s="371">
        <v>16219</v>
      </c>
      <c r="O20" s="372">
        <v>13947</v>
      </c>
      <c r="P20" s="373"/>
      <c r="Q20" s="372"/>
      <c r="R20" s="373">
        <f>SUM(N20:Q20)</f>
        <v>30166</v>
      </c>
      <c r="S20" s="374">
        <f>R20/$R$9</f>
        <v>0.0065769736589654055</v>
      </c>
      <c r="T20" s="371"/>
      <c r="U20" s="372"/>
      <c r="V20" s="373"/>
      <c r="W20" s="372"/>
      <c r="X20" s="373">
        <f>SUM(T20:W20)</f>
        <v>0</v>
      </c>
      <c r="Y20" s="376" t="str">
        <f>IF(ISERROR(R20/X20-1),"         /0",IF(R20/X20&gt;5,"  *  ",(R20/X20-1)))</f>
        <v>         /0</v>
      </c>
    </row>
    <row r="21" spans="1:25" ht="19.5" customHeight="1">
      <c r="A21" s="370" t="s">
        <v>182</v>
      </c>
      <c r="B21" s="371">
        <v>2019</v>
      </c>
      <c r="C21" s="372">
        <v>1325</v>
      </c>
      <c r="D21" s="373">
        <v>0</v>
      </c>
      <c r="E21" s="372">
        <v>0</v>
      </c>
      <c r="F21" s="373">
        <f t="shared" si="0"/>
        <v>3344</v>
      </c>
      <c r="G21" s="374">
        <f t="shared" si="1"/>
        <v>0.0037159849582618434</v>
      </c>
      <c r="H21" s="371">
        <v>1452</v>
      </c>
      <c r="I21" s="372"/>
      <c r="J21" s="373"/>
      <c r="K21" s="372"/>
      <c r="L21" s="373">
        <f t="shared" si="2"/>
        <v>1452</v>
      </c>
      <c r="M21" s="375">
        <f t="shared" si="3"/>
        <v>1.3030303030303032</v>
      </c>
      <c r="N21" s="371">
        <v>8576</v>
      </c>
      <c r="O21" s="372">
        <v>5601</v>
      </c>
      <c r="P21" s="373"/>
      <c r="Q21" s="372"/>
      <c r="R21" s="373">
        <f t="shared" si="4"/>
        <v>14177</v>
      </c>
      <c r="S21" s="374">
        <f t="shared" si="5"/>
        <v>0.0030909552331483308</v>
      </c>
      <c r="T21" s="371">
        <v>5054</v>
      </c>
      <c r="U21" s="372"/>
      <c r="V21" s="373"/>
      <c r="W21" s="372"/>
      <c r="X21" s="373">
        <f t="shared" si="6"/>
        <v>5054</v>
      </c>
      <c r="Y21" s="376">
        <f t="shared" si="7"/>
        <v>1.8051048674317371</v>
      </c>
    </row>
    <row r="22" spans="1:25" ht="19.5" customHeight="1">
      <c r="A22" s="370" t="s">
        <v>183</v>
      </c>
      <c r="B22" s="371">
        <v>1035</v>
      </c>
      <c r="C22" s="372">
        <v>1477</v>
      </c>
      <c r="D22" s="373">
        <v>0</v>
      </c>
      <c r="E22" s="372">
        <v>0</v>
      </c>
      <c r="F22" s="373">
        <f t="shared" si="0"/>
        <v>2512</v>
      </c>
      <c r="G22" s="374">
        <f t="shared" si="1"/>
        <v>0.002791433676780428</v>
      </c>
      <c r="H22" s="371">
        <v>692</v>
      </c>
      <c r="I22" s="372">
        <v>1072</v>
      </c>
      <c r="J22" s="373"/>
      <c r="K22" s="372"/>
      <c r="L22" s="373">
        <f t="shared" si="2"/>
        <v>1764</v>
      </c>
      <c r="M22" s="375">
        <f t="shared" si="3"/>
        <v>0.4240362811791383</v>
      </c>
      <c r="N22" s="371">
        <v>5396</v>
      </c>
      <c r="O22" s="372">
        <v>6389</v>
      </c>
      <c r="P22" s="373"/>
      <c r="Q22" s="372"/>
      <c r="R22" s="373">
        <f t="shared" si="4"/>
        <v>11785</v>
      </c>
      <c r="S22" s="374">
        <f t="shared" si="5"/>
        <v>0.0025694369346584665</v>
      </c>
      <c r="T22" s="371">
        <v>3253</v>
      </c>
      <c r="U22" s="372">
        <v>4928</v>
      </c>
      <c r="V22" s="373"/>
      <c r="W22" s="372"/>
      <c r="X22" s="373">
        <f t="shared" si="6"/>
        <v>8181</v>
      </c>
      <c r="Y22" s="376">
        <f t="shared" si="7"/>
        <v>0.44053294218310723</v>
      </c>
    </row>
    <row r="23" spans="1:25" ht="19.5" customHeight="1" thickBot="1">
      <c r="A23" s="377" t="s">
        <v>164</v>
      </c>
      <c r="B23" s="378">
        <v>244</v>
      </c>
      <c r="C23" s="379">
        <v>205</v>
      </c>
      <c r="D23" s="380">
        <v>0</v>
      </c>
      <c r="E23" s="379">
        <v>50</v>
      </c>
      <c r="F23" s="380">
        <f t="shared" si="0"/>
        <v>499</v>
      </c>
      <c r="G23" s="381">
        <f t="shared" si="1"/>
        <v>0.0005545085209846471</v>
      </c>
      <c r="H23" s="378">
        <v>34</v>
      </c>
      <c r="I23" s="379">
        <v>142</v>
      </c>
      <c r="J23" s="380">
        <v>8</v>
      </c>
      <c r="K23" s="379">
        <v>2</v>
      </c>
      <c r="L23" s="380">
        <f t="shared" si="2"/>
        <v>186</v>
      </c>
      <c r="M23" s="382">
        <f t="shared" si="3"/>
        <v>1.682795698924731</v>
      </c>
      <c r="N23" s="378">
        <v>865</v>
      </c>
      <c r="O23" s="379">
        <v>944</v>
      </c>
      <c r="P23" s="380">
        <v>8</v>
      </c>
      <c r="Q23" s="379">
        <v>69</v>
      </c>
      <c r="R23" s="380">
        <f t="shared" si="4"/>
        <v>1886</v>
      </c>
      <c r="S23" s="381">
        <f t="shared" si="5"/>
        <v>0.0004111971199631623</v>
      </c>
      <c r="T23" s="378">
        <v>480</v>
      </c>
      <c r="U23" s="379">
        <v>875</v>
      </c>
      <c r="V23" s="380">
        <v>53</v>
      </c>
      <c r="W23" s="379">
        <v>54</v>
      </c>
      <c r="X23" s="380">
        <f t="shared" si="6"/>
        <v>1462</v>
      </c>
      <c r="Y23" s="383">
        <f t="shared" si="7"/>
        <v>0.2900136798905608</v>
      </c>
    </row>
    <row r="24" spans="1:25" s="175" customFormat="1" ht="19.5" customHeight="1">
      <c r="A24" s="184" t="s">
        <v>56</v>
      </c>
      <c r="B24" s="181">
        <f>SUM(B25:B40)</f>
        <v>113523</v>
      </c>
      <c r="C24" s="180">
        <f>SUM(C25:C40)</f>
        <v>113073</v>
      </c>
      <c r="D24" s="179">
        <f>SUM(D25:D40)</f>
        <v>364</v>
      </c>
      <c r="E24" s="180">
        <f>SUM(E25:E40)</f>
        <v>178</v>
      </c>
      <c r="F24" s="179">
        <f t="shared" si="0"/>
        <v>227138</v>
      </c>
      <c r="G24" s="182">
        <f t="shared" si="1"/>
        <v>0.2524047223234685</v>
      </c>
      <c r="H24" s="181">
        <f>SUM(H25:H40)</f>
        <v>114685</v>
      </c>
      <c r="I24" s="180">
        <f>SUM(I25:I40)</f>
        <v>115437</v>
      </c>
      <c r="J24" s="179">
        <f>SUM(J25:J40)</f>
        <v>82</v>
      </c>
      <c r="K24" s="180">
        <f>SUM(K25:K40)</f>
        <v>173</v>
      </c>
      <c r="L24" s="179">
        <f t="shared" si="2"/>
        <v>230377</v>
      </c>
      <c r="M24" s="183">
        <f t="shared" si="3"/>
        <v>-0.014059563237649564</v>
      </c>
      <c r="N24" s="181">
        <f>SUM(N25:N40)</f>
        <v>594233</v>
      </c>
      <c r="O24" s="180">
        <f>SUM(O25:O40)</f>
        <v>588944</v>
      </c>
      <c r="P24" s="179">
        <f>SUM(P25:P40)</f>
        <v>4343</v>
      </c>
      <c r="Q24" s="180">
        <f>SUM(Q25:Q40)</f>
        <v>3434</v>
      </c>
      <c r="R24" s="179">
        <f t="shared" si="4"/>
        <v>1190954</v>
      </c>
      <c r="S24" s="182">
        <f t="shared" si="5"/>
        <v>0.2596589898242885</v>
      </c>
      <c r="T24" s="181">
        <f>SUM(T25:T40)</f>
        <v>583008</v>
      </c>
      <c r="U24" s="180">
        <f>SUM(U25:U40)</f>
        <v>582218</v>
      </c>
      <c r="V24" s="179">
        <f>SUM(V25:V40)</f>
        <v>145</v>
      </c>
      <c r="W24" s="180">
        <f>SUM(W25:W40)</f>
        <v>286</v>
      </c>
      <c r="X24" s="179">
        <f t="shared" si="6"/>
        <v>1165657</v>
      </c>
      <c r="Y24" s="176">
        <f t="shared" si="7"/>
        <v>0.021701924322506505</v>
      </c>
    </row>
    <row r="25" spans="1:25" ht="19.5" customHeight="1">
      <c r="A25" s="363" t="s">
        <v>151</v>
      </c>
      <c r="B25" s="364">
        <v>29253</v>
      </c>
      <c r="C25" s="365">
        <v>29752</v>
      </c>
      <c r="D25" s="366">
        <v>2</v>
      </c>
      <c r="E25" s="365">
        <v>0</v>
      </c>
      <c r="F25" s="366">
        <f t="shared" si="0"/>
        <v>59007</v>
      </c>
      <c r="G25" s="367">
        <f t="shared" si="1"/>
        <v>0.06557091041631477</v>
      </c>
      <c r="H25" s="364">
        <v>30215</v>
      </c>
      <c r="I25" s="365">
        <v>30289</v>
      </c>
      <c r="J25" s="366">
        <v>41</v>
      </c>
      <c r="K25" s="365">
        <v>133</v>
      </c>
      <c r="L25" s="366">
        <f t="shared" si="2"/>
        <v>60678</v>
      </c>
      <c r="M25" s="368">
        <f t="shared" si="3"/>
        <v>-0.02753881143083159</v>
      </c>
      <c r="N25" s="364">
        <v>151122</v>
      </c>
      <c r="O25" s="365">
        <v>146591</v>
      </c>
      <c r="P25" s="366">
        <v>568</v>
      </c>
      <c r="Q25" s="365">
        <v>217</v>
      </c>
      <c r="R25" s="366">
        <f t="shared" si="4"/>
        <v>298498</v>
      </c>
      <c r="S25" s="367">
        <f t="shared" si="5"/>
        <v>0.06508033823688443</v>
      </c>
      <c r="T25" s="364">
        <v>141639</v>
      </c>
      <c r="U25" s="365">
        <v>139478</v>
      </c>
      <c r="V25" s="366">
        <v>66</v>
      </c>
      <c r="W25" s="365">
        <v>205</v>
      </c>
      <c r="X25" s="366">
        <f t="shared" si="6"/>
        <v>281388</v>
      </c>
      <c r="Y25" s="369">
        <f t="shared" si="7"/>
        <v>0.060805720215503234</v>
      </c>
    </row>
    <row r="26" spans="1:25" ht="19.5" customHeight="1">
      <c r="A26" s="370" t="s">
        <v>173</v>
      </c>
      <c r="B26" s="371">
        <v>21049</v>
      </c>
      <c r="C26" s="372">
        <v>19987</v>
      </c>
      <c r="D26" s="373">
        <v>0</v>
      </c>
      <c r="E26" s="372">
        <v>0</v>
      </c>
      <c r="F26" s="373">
        <f t="shared" si="0"/>
        <v>41036</v>
      </c>
      <c r="G26" s="374">
        <f t="shared" si="1"/>
        <v>0.0456008249842204</v>
      </c>
      <c r="H26" s="371">
        <v>18244</v>
      </c>
      <c r="I26" s="372">
        <v>18388</v>
      </c>
      <c r="J26" s="373"/>
      <c r="K26" s="372"/>
      <c r="L26" s="373">
        <f t="shared" si="2"/>
        <v>36632</v>
      </c>
      <c r="M26" s="375">
        <f t="shared" si="3"/>
        <v>0.1202227560602751</v>
      </c>
      <c r="N26" s="371">
        <v>101749</v>
      </c>
      <c r="O26" s="372">
        <v>97632</v>
      </c>
      <c r="P26" s="373"/>
      <c r="Q26" s="372"/>
      <c r="R26" s="373">
        <f t="shared" si="4"/>
        <v>199381</v>
      </c>
      <c r="S26" s="374">
        <f t="shared" si="5"/>
        <v>0.043470250782277446</v>
      </c>
      <c r="T26" s="371">
        <v>92677</v>
      </c>
      <c r="U26" s="372">
        <v>92121</v>
      </c>
      <c r="V26" s="373"/>
      <c r="W26" s="372"/>
      <c r="X26" s="373">
        <f t="shared" si="6"/>
        <v>184798</v>
      </c>
      <c r="Y26" s="376">
        <f t="shared" si="7"/>
        <v>0.07891319170120892</v>
      </c>
    </row>
    <row r="27" spans="1:25" ht="19.5" customHeight="1">
      <c r="A27" s="370" t="s">
        <v>172</v>
      </c>
      <c r="B27" s="371">
        <v>17955</v>
      </c>
      <c r="C27" s="372">
        <v>16478</v>
      </c>
      <c r="D27" s="373">
        <v>0</v>
      </c>
      <c r="E27" s="372">
        <v>0</v>
      </c>
      <c r="F27" s="373">
        <f t="shared" si="0"/>
        <v>34433</v>
      </c>
      <c r="G27" s="374">
        <f t="shared" si="1"/>
        <v>0.03826331042698267</v>
      </c>
      <c r="H27" s="371">
        <v>25105</v>
      </c>
      <c r="I27" s="372">
        <v>23494</v>
      </c>
      <c r="J27" s="373"/>
      <c r="K27" s="372"/>
      <c r="L27" s="373">
        <f t="shared" si="2"/>
        <v>48599</v>
      </c>
      <c r="M27" s="375">
        <f t="shared" si="3"/>
        <v>-0.29148747916623796</v>
      </c>
      <c r="N27" s="371">
        <v>97587</v>
      </c>
      <c r="O27" s="372">
        <v>100272</v>
      </c>
      <c r="P27" s="373"/>
      <c r="Q27" s="372"/>
      <c r="R27" s="373">
        <f t="shared" si="4"/>
        <v>197859</v>
      </c>
      <c r="S27" s="374">
        <f t="shared" si="5"/>
        <v>0.04313841514251927</v>
      </c>
      <c r="T27" s="371">
        <v>116427</v>
      </c>
      <c r="U27" s="372">
        <v>115904</v>
      </c>
      <c r="V27" s="373"/>
      <c r="W27" s="372"/>
      <c r="X27" s="373">
        <f t="shared" si="6"/>
        <v>232331</v>
      </c>
      <c r="Y27" s="376">
        <f t="shared" si="7"/>
        <v>-0.14837451739113594</v>
      </c>
    </row>
    <row r="28" spans="1:25" ht="19.5" customHeight="1">
      <c r="A28" s="370" t="s">
        <v>176</v>
      </c>
      <c r="B28" s="371">
        <v>12525</v>
      </c>
      <c r="C28" s="372">
        <v>12177</v>
      </c>
      <c r="D28" s="373">
        <v>0</v>
      </c>
      <c r="E28" s="372">
        <v>0</v>
      </c>
      <c r="F28" s="373">
        <f>SUM(B28:E28)</f>
        <v>24702</v>
      </c>
      <c r="G28" s="374">
        <f>F28/$F$9</f>
        <v>0.02744983864802155</v>
      </c>
      <c r="H28" s="371">
        <v>11286</v>
      </c>
      <c r="I28" s="372">
        <v>11253</v>
      </c>
      <c r="J28" s="373"/>
      <c r="K28" s="372"/>
      <c r="L28" s="373">
        <f>SUM(H28:K28)</f>
        <v>22539</v>
      </c>
      <c r="M28" s="375">
        <f>IF(ISERROR(F28/L28-1),"         /0",(F28/L28-1))</f>
        <v>0.0959669905497138</v>
      </c>
      <c r="N28" s="371">
        <v>61913</v>
      </c>
      <c r="O28" s="372">
        <v>57929</v>
      </c>
      <c r="P28" s="373"/>
      <c r="Q28" s="372"/>
      <c r="R28" s="373">
        <f>SUM(N28:Q28)</f>
        <v>119842</v>
      </c>
      <c r="S28" s="374">
        <f>R28/$R$9</f>
        <v>0.02612867722726686</v>
      </c>
      <c r="T28" s="371">
        <v>54683</v>
      </c>
      <c r="U28" s="372">
        <v>52695</v>
      </c>
      <c r="V28" s="373"/>
      <c r="W28" s="372"/>
      <c r="X28" s="373">
        <f>SUM(T28:W28)</f>
        <v>107378</v>
      </c>
      <c r="Y28" s="376">
        <f>IF(ISERROR(R28/X28-1),"         /0",IF(R28/X28&gt;5,"  *  ",(R28/X28-1)))</f>
        <v>0.11607591871705569</v>
      </c>
    </row>
    <row r="29" spans="1:25" ht="19.5" customHeight="1">
      <c r="A29" s="370" t="s">
        <v>152</v>
      </c>
      <c r="B29" s="371">
        <v>10228</v>
      </c>
      <c r="C29" s="372">
        <v>10664</v>
      </c>
      <c r="D29" s="373">
        <v>0</v>
      </c>
      <c r="E29" s="372">
        <v>0</v>
      </c>
      <c r="F29" s="373">
        <f t="shared" si="0"/>
        <v>20892</v>
      </c>
      <c r="G29" s="374">
        <f t="shared" si="1"/>
        <v>0.023216016072968432</v>
      </c>
      <c r="H29" s="371">
        <v>5157</v>
      </c>
      <c r="I29" s="372">
        <v>5402</v>
      </c>
      <c r="J29" s="373"/>
      <c r="K29" s="372"/>
      <c r="L29" s="373">
        <f t="shared" si="2"/>
        <v>10559</v>
      </c>
      <c r="M29" s="375">
        <f t="shared" si="3"/>
        <v>0.9785964579979165</v>
      </c>
      <c r="N29" s="371">
        <v>31910</v>
      </c>
      <c r="O29" s="372">
        <v>32226</v>
      </c>
      <c r="P29" s="373"/>
      <c r="Q29" s="372"/>
      <c r="R29" s="373">
        <f t="shared" si="4"/>
        <v>64136</v>
      </c>
      <c r="S29" s="374">
        <f t="shared" si="5"/>
        <v>0.013983318391281748</v>
      </c>
      <c r="T29" s="371">
        <v>27951</v>
      </c>
      <c r="U29" s="372">
        <v>26819</v>
      </c>
      <c r="V29" s="373"/>
      <c r="W29" s="372"/>
      <c r="X29" s="373">
        <f t="shared" si="6"/>
        <v>54770</v>
      </c>
      <c r="Y29" s="376">
        <f t="shared" si="7"/>
        <v>0.17100602519627528</v>
      </c>
    </row>
    <row r="30" spans="1:25" ht="19.5" customHeight="1">
      <c r="A30" s="370" t="s">
        <v>153</v>
      </c>
      <c r="B30" s="371">
        <v>5111</v>
      </c>
      <c r="C30" s="372">
        <v>5168</v>
      </c>
      <c r="D30" s="373">
        <v>0</v>
      </c>
      <c r="E30" s="372">
        <v>0</v>
      </c>
      <c r="F30" s="373">
        <f>SUM(B30:E30)</f>
        <v>10279</v>
      </c>
      <c r="G30" s="374">
        <f>F30/$F$9</f>
        <v>0.011422431036475326</v>
      </c>
      <c r="H30" s="371">
        <v>4220</v>
      </c>
      <c r="I30" s="372">
        <v>4430</v>
      </c>
      <c r="J30" s="373"/>
      <c r="K30" s="372"/>
      <c r="L30" s="373">
        <f>SUM(H30:K30)</f>
        <v>8650</v>
      </c>
      <c r="M30" s="375">
        <f>IF(ISERROR(F30/L30-1),"         /0",(F30/L30-1))</f>
        <v>0.18832369942196525</v>
      </c>
      <c r="N30" s="371">
        <v>26908</v>
      </c>
      <c r="O30" s="372">
        <v>27703</v>
      </c>
      <c r="P30" s="373"/>
      <c r="Q30" s="372"/>
      <c r="R30" s="373">
        <f>SUM(N30:Q30)</f>
        <v>54611</v>
      </c>
      <c r="S30" s="374">
        <f>R30/$R$9</f>
        <v>0.011906620317236615</v>
      </c>
      <c r="T30" s="371">
        <v>19158</v>
      </c>
      <c r="U30" s="372">
        <v>19899</v>
      </c>
      <c r="V30" s="373"/>
      <c r="W30" s="372"/>
      <c r="X30" s="373">
        <f>SUM(T30:W30)</f>
        <v>39057</v>
      </c>
      <c r="Y30" s="376">
        <f>IF(ISERROR(R30/X30-1),"         /0",IF(R30/X30&gt;5,"  *  ",(R30/X30-1)))</f>
        <v>0.39823847197685436</v>
      </c>
    </row>
    <row r="31" spans="1:25" ht="19.5" customHeight="1">
      <c r="A31" s="370" t="s">
        <v>188</v>
      </c>
      <c r="B31" s="371">
        <v>3824</v>
      </c>
      <c r="C31" s="372">
        <v>3787</v>
      </c>
      <c r="D31" s="373">
        <v>0</v>
      </c>
      <c r="E31" s="372">
        <v>0</v>
      </c>
      <c r="F31" s="373">
        <f>SUM(B31:E31)</f>
        <v>7611</v>
      </c>
      <c r="G31" s="374">
        <f>F31/$F$9</f>
        <v>0.008457643994417133</v>
      </c>
      <c r="H31" s="371">
        <v>3695</v>
      </c>
      <c r="I31" s="372">
        <v>3676</v>
      </c>
      <c r="J31" s="373"/>
      <c r="K31" s="372"/>
      <c r="L31" s="373">
        <f>SUM(H31:K31)</f>
        <v>7371</v>
      </c>
      <c r="M31" s="375">
        <f>IF(ISERROR(F31/L31-1),"         /0",(F31/L31-1))</f>
        <v>0.03256003256003259</v>
      </c>
      <c r="N31" s="371">
        <v>21147</v>
      </c>
      <c r="O31" s="372">
        <v>19630</v>
      </c>
      <c r="P31" s="373"/>
      <c r="Q31" s="372"/>
      <c r="R31" s="373">
        <f>SUM(N31:Q31)</f>
        <v>40777</v>
      </c>
      <c r="S31" s="374">
        <f>R31/$R$9</f>
        <v>0.008890448017358362</v>
      </c>
      <c r="T31" s="371">
        <v>18411</v>
      </c>
      <c r="U31" s="372">
        <v>17799</v>
      </c>
      <c r="V31" s="373"/>
      <c r="W31" s="372"/>
      <c r="X31" s="373">
        <f>SUM(T31:W31)</f>
        <v>36210</v>
      </c>
      <c r="Y31" s="376">
        <f>IF(ISERROR(R31/X31-1),"         /0",IF(R31/X31&gt;5,"  *  ",(R31/X31-1)))</f>
        <v>0.12612537972935645</v>
      </c>
    </row>
    <row r="32" spans="1:25" ht="19.5" customHeight="1">
      <c r="A32" s="370" t="s">
        <v>189</v>
      </c>
      <c r="B32" s="371">
        <v>3659</v>
      </c>
      <c r="C32" s="372">
        <v>3389</v>
      </c>
      <c r="D32" s="373">
        <v>0</v>
      </c>
      <c r="E32" s="372">
        <v>0</v>
      </c>
      <c r="F32" s="373">
        <f>SUM(B32:E32)</f>
        <v>7048</v>
      </c>
      <c r="G32" s="374">
        <f>F32/$F$9</f>
        <v>0.007832016144087761</v>
      </c>
      <c r="H32" s="371">
        <v>8879</v>
      </c>
      <c r="I32" s="372">
        <v>9095</v>
      </c>
      <c r="J32" s="373"/>
      <c r="K32" s="372"/>
      <c r="L32" s="373">
        <f>SUM(H32:K32)</f>
        <v>17974</v>
      </c>
      <c r="M32" s="375">
        <f>IF(ISERROR(F32/L32-1),"         /0",(F32/L32-1))</f>
        <v>-0.6078780460665405</v>
      </c>
      <c r="N32" s="371">
        <v>44002</v>
      </c>
      <c r="O32" s="372">
        <v>41172</v>
      </c>
      <c r="P32" s="373"/>
      <c r="Q32" s="372">
        <v>58</v>
      </c>
      <c r="R32" s="373">
        <f>SUM(N32:Q32)</f>
        <v>85232</v>
      </c>
      <c r="S32" s="374">
        <f>R32/$R$9</f>
        <v>0.018582795826458245</v>
      </c>
      <c r="T32" s="371">
        <v>60820</v>
      </c>
      <c r="U32" s="372">
        <v>59465</v>
      </c>
      <c r="V32" s="373"/>
      <c r="W32" s="372"/>
      <c r="X32" s="373">
        <f>SUM(T32:W32)</f>
        <v>120285</v>
      </c>
      <c r="Y32" s="376">
        <f>IF(ISERROR(R32/X32-1),"         /0",IF(R32/X32&gt;5,"  *  ",(R32/X32-1)))</f>
        <v>-0.2914162198112815</v>
      </c>
    </row>
    <row r="33" spans="1:25" ht="19.5" customHeight="1">
      <c r="A33" s="370" t="s">
        <v>192</v>
      </c>
      <c r="B33" s="371">
        <v>2736</v>
      </c>
      <c r="C33" s="372">
        <v>4012</v>
      </c>
      <c r="D33" s="373">
        <v>0</v>
      </c>
      <c r="E33" s="372">
        <v>0</v>
      </c>
      <c r="F33" s="373">
        <f>SUM(B33:E33)</f>
        <v>6748</v>
      </c>
      <c r="G33" s="374">
        <f>F33/$F$9</f>
        <v>0.007498644287784366</v>
      </c>
      <c r="H33" s="371"/>
      <c r="I33" s="372"/>
      <c r="J33" s="373"/>
      <c r="K33" s="372"/>
      <c r="L33" s="373">
        <f>SUM(H33:K33)</f>
        <v>0</v>
      </c>
      <c r="M33" s="375" t="str">
        <f>IF(ISERROR(F33/L33-1),"         /0",(F33/L33-1))</f>
        <v>         /0</v>
      </c>
      <c r="N33" s="371">
        <v>14819</v>
      </c>
      <c r="O33" s="372">
        <v>18591</v>
      </c>
      <c r="P33" s="373"/>
      <c r="Q33" s="372"/>
      <c r="R33" s="373">
        <f>SUM(N33:Q33)</f>
        <v>33410</v>
      </c>
      <c r="S33" s="374">
        <f>R33/$R$9</f>
        <v>0.007284250147385606</v>
      </c>
      <c r="T33" s="371"/>
      <c r="U33" s="372"/>
      <c r="V33" s="373"/>
      <c r="W33" s="372"/>
      <c r="X33" s="373">
        <f>SUM(T33:W33)</f>
        <v>0</v>
      </c>
      <c r="Y33" s="376" t="str">
        <f>IF(ISERROR(R33/X33-1),"         /0",IF(R33/X33&gt;5,"  *  ",(R33/X33-1)))</f>
        <v>         /0</v>
      </c>
    </row>
    <row r="34" spans="1:25" ht="19.5" customHeight="1">
      <c r="A34" s="370" t="s">
        <v>156</v>
      </c>
      <c r="B34" s="371">
        <v>2302</v>
      </c>
      <c r="C34" s="372">
        <v>1773</v>
      </c>
      <c r="D34" s="373">
        <v>0</v>
      </c>
      <c r="E34" s="372">
        <v>0</v>
      </c>
      <c r="F34" s="373">
        <f>SUM(B34:E34)</f>
        <v>4075</v>
      </c>
      <c r="G34" s="374">
        <f>F34/$F$9</f>
        <v>0.004528301048121116</v>
      </c>
      <c r="H34" s="371">
        <v>1800</v>
      </c>
      <c r="I34" s="372">
        <v>1532</v>
      </c>
      <c r="J34" s="373"/>
      <c r="K34" s="372"/>
      <c r="L34" s="373">
        <f>SUM(H34:K34)</f>
        <v>3332</v>
      </c>
      <c r="M34" s="375">
        <f>IF(ISERROR(F34/L34-1),"         /0",(F34/L34-1))</f>
        <v>0.22298919567827125</v>
      </c>
      <c r="N34" s="371">
        <v>12239</v>
      </c>
      <c r="O34" s="372">
        <v>10541</v>
      </c>
      <c r="P34" s="373"/>
      <c r="Q34" s="372"/>
      <c r="R34" s="373">
        <f>SUM(N34:Q34)</f>
        <v>22780</v>
      </c>
      <c r="S34" s="374">
        <f>R34/$R$9</f>
        <v>0.004966633294146786</v>
      </c>
      <c r="T34" s="371">
        <v>10669</v>
      </c>
      <c r="U34" s="372">
        <v>8485</v>
      </c>
      <c r="V34" s="373"/>
      <c r="W34" s="372"/>
      <c r="X34" s="373">
        <f>SUM(T34:W34)</f>
        <v>19154</v>
      </c>
      <c r="Y34" s="376">
        <f>IF(ISERROR(R34/X34-1),"         /0",IF(R34/X34&gt;5,"  *  ",(R34/X34-1)))</f>
        <v>0.18930771640388433</v>
      </c>
    </row>
    <row r="35" spans="1:25" ht="19.5" customHeight="1">
      <c r="A35" s="370" t="s">
        <v>195</v>
      </c>
      <c r="B35" s="371">
        <v>1775</v>
      </c>
      <c r="C35" s="372">
        <v>1727</v>
      </c>
      <c r="D35" s="373">
        <v>0</v>
      </c>
      <c r="E35" s="372">
        <v>0</v>
      </c>
      <c r="F35" s="373">
        <f>SUM(B35:E35)</f>
        <v>3502</v>
      </c>
      <c r="G35" s="374">
        <f>F35/$F$9</f>
        <v>0.003891560802581632</v>
      </c>
      <c r="H35" s="371">
        <v>1813</v>
      </c>
      <c r="I35" s="372">
        <v>2086</v>
      </c>
      <c r="J35" s="373"/>
      <c r="K35" s="372"/>
      <c r="L35" s="373">
        <f>SUM(H35:K35)</f>
        <v>3899</v>
      </c>
      <c r="M35" s="375">
        <f>IF(ISERROR(F35/L35-1),"         /0",(F35/L35-1))</f>
        <v>-0.10182097973839443</v>
      </c>
      <c r="N35" s="371">
        <v>10762</v>
      </c>
      <c r="O35" s="372">
        <v>10689</v>
      </c>
      <c r="P35" s="373"/>
      <c r="Q35" s="372"/>
      <c r="R35" s="373">
        <f>SUM(N35:Q35)</f>
        <v>21451</v>
      </c>
      <c r="S35" s="374">
        <f>R35/$R$9</f>
        <v>0.004676876680980803</v>
      </c>
      <c r="T35" s="371">
        <v>8190</v>
      </c>
      <c r="U35" s="372">
        <v>9167</v>
      </c>
      <c r="V35" s="373"/>
      <c r="W35" s="372"/>
      <c r="X35" s="373">
        <f>SUM(T35:W35)</f>
        <v>17357</v>
      </c>
      <c r="Y35" s="376">
        <f>IF(ISERROR(R35/X35-1),"         /0",IF(R35/X35&gt;5,"  *  ",(R35/X35-1)))</f>
        <v>0.23587025407616524</v>
      </c>
    </row>
    <row r="36" spans="1:25" ht="19.5" customHeight="1">
      <c r="A36" s="370" t="s">
        <v>196</v>
      </c>
      <c r="B36" s="371">
        <v>1498</v>
      </c>
      <c r="C36" s="372">
        <v>1482</v>
      </c>
      <c r="D36" s="373">
        <v>198</v>
      </c>
      <c r="E36" s="372">
        <v>174</v>
      </c>
      <c r="F36" s="373">
        <f t="shared" si="0"/>
        <v>3352</v>
      </c>
      <c r="G36" s="374">
        <f t="shared" si="1"/>
        <v>0.0037248748744299343</v>
      </c>
      <c r="H36" s="371"/>
      <c r="I36" s="372"/>
      <c r="J36" s="373"/>
      <c r="K36" s="372"/>
      <c r="L36" s="373">
        <f t="shared" si="2"/>
        <v>0</v>
      </c>
      <c r="M36" s="375" t="str">
        <f t="shared" si="3"/>
        <v>         /0</v>
      </c>
      <c r="N36" s="371">
        <v>6698</v>
      </c>
      <c r="O36" s="372">
        <v>6032</v>
      </c>
      <c r="P36" s="373">
        <v>198</v>
      </c>
      <c r="Q36" s="372">
        <v>462</v>
      </c>
      <c r="R36" s="373">
        <f t="shared" si="4"/>
        <v>13390</v>
      </c>
      <c r="S36" s="374">
        <f t="shared" si="5"/>
        <v>0.002919368736111741</v>
      </c>
      <c r="T36" s="371"/>
      <c r="U36" s="372"/>
      <c r="V36" s="373"/>
      <c r="W36" s="372"/>
      <c r="X36" s="373">
        <f t="shared" si="6"/>
        <v>0</v>
      </c>
      <c r="Y36" s="376" t="str">
        <f t="shared" si="7"/>
        <v>         /0</v>
      </c>
    </row>
    <row r="37" spans="1:25" ht="19.5" customHeight="1">
      <c r="A37" s="370" t="s">
        <v>183</v>
      </c>
      <c r="B37" s="371">
        <v>627</v>
      </c>
      <c r="C37" s="372">
        <v>1455</v>
      </c>
      <c r="D37" s="373">
        <v>0</v>
      </c>
      <c r="E37" s="372">
        <v>0</v>
      </c>
      <c r="F37" s="373">
        <f t="shared" si="0"/>
        <v>2082</v>
      </c>
      <c r="G37" s="374">
        <f t="shared" si="1"/>
        <v>0.0023136006827455618</v>
      </c>
      <c r="H37" s="371">
        <v>650</v>
      </c>
      <c r="I37" s="372">
        <v>1291</v>
      </c>
      <c r="J37" s="373"/>
      <c r="K37" s="372"/>
      <c r="L37" s="373">
        <f t="shared" si="2"/>
        <v>1941</v>
      </c>
      <c r="M37" s="375">
        <f t="shared" si="3"/>
        <v>0.07264296754250377</v>
      </c>
      <c r="N37" s="371">
        <v>6285</v>
      </c>
      <c r="O37" s="372">
        <v>11337</v>
      </c>
      <c r="P37" s="373"/>
      <c r="Q37" s="372"/>
      <c r="R37" s="373">
        <f t="shared" si="4"/>
        <v>17622</v>
      </c>
      <c r="S37" s="374">
        <f t="shared" si="5"/>
        <v>0.003842054956516886</v>
      </c>
      <c r="T37" s="371">
        <v>4433</v>
      </c>
      <c r="U37" s="372">
        <v>8564</v>
      </c>
      <c r="V37" s="373"/>
      <c r="W37" s="372"/>
      <c r="X37" s="373">
        <f t="shared" si="6"/>
        <v>12997</v>
      </c>
      <c r="Y37" s="376">
        <f t="shared" si="7"/>
        <v>0.3558513503116103</v>
      </c>
    </row>
    <row r="38" spans="1:25" ht="19.5" customHeight="1">
      <c r="A38" s="370" t="s">
        <v>198</v>
      </c>
      <c r="B38" s="371">
        <v>654</v>
      </c>
      <c r="C38" s="372">
        <v>901</v>
      </c>
      <c r="D38" s="373">
        <v>0</v>
      </c>
      <c r="E38" s="372">
        <v>0</v>
      </c>
      <c r="F38" s="373">
        <f t="shared" si="0"/>
        <v>1555</v>
      </c>
      <c r="G38" s="374">
        <f t="shared" si="1"/>
        <v>0.0017279774551725976</v>
      </c>
      <c r="H38" s="371">
        <v>3342</v>
      </c>
      <c r="I38" s="372">
        <v>4252</v>
      </c>
      <c r="J38" s="373"/>
      <c r="K38" s="372"/>
      <c r="L38" s="373">
        <f t="shared" si="2"/>
        <v>7594</v>
      </c>
      <c r="M38" s="375">
        <f t="shared" si="3"/>
        <v>-0.7952330787463787</v>
      </c>
      <c r="N38" s="371">
        <v>5151</v>
      </c>
      <c r="O38" s="372">
        <v>7057</v>
      </c>
      <c r="P38" s="373">
        <v>110</v>
      </c>
      <c r="Q38" s="372">
        <v>115</v>
      </c>
      <c r="R38" s="373">
        <f t="shared" si="4"/>
        <v>12433</v>
      </c>
      <c r="S38" s="374">
        <f t="shared" si="5"/>
        <v>0.0027107178115068913</v>
      </c>
      <c r="T38" s="371">
        <v>16700</v>
      </c>
      <c r="U38" s="372">
        <v>20169</v>
      </c>
      <c r="V38" s="373"/>
      <c r="W38" s="372"/>
      <c r="X38" s="373">
        <f t="shared" si="6"/>
        <v>36869</v>
      </c>
      <c r="Y38" s="376">
        <f t="shared" si="7"/>
        <v>-0.6627790284520871</v>
      </c>
    </row>
    <row r="39" spans="1:25" ht="19.5" customHeight="1">
      <c r="A39" s="370" t="s">
        <v>201</v>
      </c>
      <c r="B39" s="371">
        <v>212</v>
      </c>
      <c r="C39" s="372">
        <v>252</v>
      </c>
      <c r="D39" s="373">
        <v>0</v>
      </c>
      <c r="E39" s="372">
        <v>0</v>
      </c>
      <c r="F39" s="373">
        <f t="shared" si="0"/>
        <v>464</v>
      </c>
      <c r="G39" s="374">
        <f t="shared" si="1"/>
        <v>0.000515615137749251</v>
      </c>
      <c r="H39" s="371">
        <v>169</v>
      </c>
      <c r="I39" s="372">
        <v>224</v>
      </c>
      <c r="J39" s="373">
        <v>0</v>
      </c>
      <c r="K39" s="372">
        <v>0</v>
      </c>
      <c r="L39" s="373">
        <f t="shared" si="2"/>
        <v>393</v>
      </c>
      <c r="M39" s="375" t="s">
        <v>46</v>
      </c>
      <c r="N39" s="371">
        <v>1200</v>
      </c>
      <c r="O39" s="372">
        <v>1289</v>
      </c>
      <c r="P39" s="373">
        <v>0</v>
      </c>
      <c r="Q39" s="372">
        <v>0</v>
      </c>
      <c r="R39" s="373">
        <f t="shared" si="4"/>
        <v>2489</v>
      </c>
      <c r="S39" s="374">
        <f t="shared" si="5"/>
        <v>0.0005426668248082242</v>
      </c>
      <c r="T39" s="371">
        <v>954</v>
      </c>
      <c r="U39" s="372">
        <v>1003</v>
      </c>
      <c r="V39" s="373">
        <v>0</v>
      </c>
      <c r="W39" s="372">
        <v>0</v>
      </c>
      <c r="X39" s="373">
        <f t="shared" si="6"/>
        <v>1957</v>
      </c>
      <c r="Y39" s="376">
        <f t="shared" si="7"/>
        <v>0.27184466019417486</v>
      </c>
    </row>
    <row r="40" spans="1:25" ht="19.5" customHeight="1" thickBot="1">
      <c r="A40" s="377" t="s">
        <v>164</v>
      </c>
      <c r="B40" s="378">
        <v>115</v>
      </c>
      <c r="C40" s="379">
        <v>69</v>
      </c>
      <c r="D40" s="380">
        <v>164</v>
      </c>
      <c r="E40" s="379">
        <v>4</v>
      </c>
      <c r="F40" s="380">
        <f t="shared" si="0"/>
        <v>352</v>
      </c>
      <c r="G40" s="381">
        <f t="shared" si="1"/>
        <v>0.0003911563113959835</v>
      </c>
      <c r="H40" s="378">
        <v>110</v>
      </c>
      <c r="I40" s="379">
        <v>25</v>
      </c>
      <c r="J40" s="380">
        <v>41</v>
      </c>
      <c r="K40" s="379">
        <v>40</v>
      </c>
      <c r="L40" s="380">
        <f t="shared" si="2"/>
        <v>216</v>
      </c>
      <c r="M40" s="382" t="s">
        <v>46</v>
      </c>
      <c r="N40" s="378">
        <v>741</v>
      </c>
      <c r="O40" s="379">
        <v>253</v>
      </c>
      <c r="P40" s="380">
        <v>3467</v>
      </c>
      <c r="Q40" s="379">
        <v>2582</v>
      </c>
      <c r="R40" s="380">
        <f t="shared" si="4"/>
        <v>7043</v>
      </c>
      <c r="S40" s="381">
        <f t="shared" si="5"/>
        <v>0.001535557431548543</v>
      </c>
      <c r="T40" s="378">
        <v>10296</v>
      </c>
      <c r="U40" s="379">
        <v>10650</v>
      </c>
      <c r="V40" s="380">
        <v>79</v>
      </c>
      <c r="W40" s="379">
        <v>81</v>
      </c>
      <c r="X40" s="380">
        <f t="shared" si="6"/>
        <v>21106</v>
      </c>
      <c r="Y40" s="383">
        <f t="shared" si="7"/>
        <v>-0.6663034208282005</v>
      </c>
    </row>
    <row r="41" spans="1:25" s="175" customFormat="1" ht="19.5" customHeight="1">
      <c r="A41" s="184" t="s">
        <v>55</v>
      </c>
      <c r="B41" s="181">
        <f>SUM(B42:B52)</f>
        <v>60500</v>
      </c>
      <c r="C41" s="180">
        <f>SUM(C42:C52)</f>
        <v>47126</v>
      </c>
      <c r="D41" s="179">
        <f>SUM(D42:D52)</f>
        <v>1</v>
      </c>
      <c r="E41" s="180">
        <f>SUM(E42:E52)</f>
        <v>0</v>
      </c>
      <c r="F41" s="179">
        <f t="shared" si="0"/>
        <v>107627</v>
      </c>
      <c r="G41" s="182">
        <f t="shared" si="1"/>
        <v>0.119599375927885</v>
      </c>
      <c r="H41" s="181">
        <f>SUM(H42:H52)</f>
        <v>52127</v>
      </c>
      <c r="I41" s="180">
        <f>SUM(I42:I52)</f>
        <v>45828</v>
      </c>
      <c r="J41" s="179">
        <f>SUM(J42:J52)</f>
        <v>5</v>
      </c>
      <c r="K41" s="180">
        <f>SUM(K42:K52)</f>
        <v>4</v>
      </c>
      <c r="L41" s="179">
        <f t="shared" si="2"/>
        <v>97964</v>
      </c>
      <c r="M41" s="183">
        <f t="shared" si="3"/>
        <v>0.09863827528479852</v>
      </c>
      <c r="N41" s="181">
        <f>SUM(N42:N52)</f>
        <v>302740</v>
      </c>
      <c r="O41" s="180">
        <f>SUM(O42:O52)</f>
        <v>247431</v>
      </c>
      <c r="P41" s="179">
        <f>SUM(P42:P52)</f>
        <v>69</v>
      </c>
      <c r="Q41" s="180">
        <f>SUM(Q42:Q52)</f>
        <v>27</v>
      </c>
      <c r="R41" s="179">
        <f t="shared" si="4"/>
        <v>550267</v>
      </c>
      <c r="S41" s="182">
        <f t="shared" si="5"/>
        <v>0.11997253743943237</v>
      </c>
      <c r="T41" s="181">
        <f>SUM(T42:T52)</f>
        <v>264561</v>
      </c>
      <c r="U41" s="180">
        <f>SUM(U42:U52)</f>
        <v>219796</v>
      </c>
      <c r="V41" s="179">
        <f>SUM(V42:V52)</f>
        <v>55</v>
      </c>
      <c r="W41" s="180">
        <f>SUM(W42:W52)</f>
        <v>4</v>
      </c>
      <c r="X41" s="179">
        <f t="shared" si="6"/>
        <v>484416</v>
      </c>
      <c r="Y41" s="176">
        <f t="shared" si="7"/>
        <v>0.13593894503897475</v>
      </c>
    </row>
    <row r="42" spans="1:25" ht="19.5" customHeight="1">
      <c r="A42" s="363" t="s">
        <v>151</v>
      </c>
      <c r="B42" s="364">
        <v>30313</v>
      </c>
      <c r="C42" s="365">
        <v>24826</v>
      </c>
      <c r="D42" s="366">
        <v>1</v>
      </c>
      <c r="E42" s="365">
        <v>0</v>
      </c>
      <c r="F42" s="366">
        <f t="shared" si="0"/>
        <v>55140</v>
      </c>
      <c r="G42" s="367">
        <f t="shared" si="1"/>
        <v>0.061273747188564015</v>
      </c>
      <c r="H42" s="364">
        <v>25362</v>
      </c>
      <c r="I42" s="365">
        <v>21424</v>
      </c>
      <c r="J42" s="366">
        <v>5</v>
      </c>
      <c r="K42" s="365">
        <v>0</v>
      </c>
      <c r="L42" s="366">
        <f t="shared" si="2"/>
        <v>46791</v>
      </c>
      <c r="M42" s="368">
        <f t="shared" si="3"/>
        <v>0.17843174969545417</v>
      </c>
      <c r="N42" s="364">
        <v>153483</v>
      </c>
      <c r="O42" s="365">
        <v>124905</v>
      </c>
      <c r="P42" s="366">
        <v>52</v>
      </c>
      <c r="Q42" s="365">
        <v>0</v>
      </c>
      <c r="R42" s="366">
        <f t="shared" si="4"/>
        <v>278440</v>
      </c>
      <c r="S42" s="367">
        <f t="shared" si="5"/>
        <v>0.06070717183591883</v>
      </c>
      <c r="T42" s="364">
        <v>127210</v>
      </c>
      <c r="U42" s="365">
        <v>107255</v>
      </c>
      <c r="V42" s="366">
        <v>55</v>
      </c>
      <c r="W42" s="365">
        <v>0</v>
      </c>
      <c r="X42" s="366">
        <f t="shared" si="6"/>
        <v>234520</v>
      </c>
      <c r="Y42" s="369">
        <f t="shared" si="7"/>
        <v>0.18727613849565072</v>
      </c>
    </row>
    <row r="43" spans="1:25" ht="19.5" customHeight="1">
      <c r="A43" s="370" t="s">
        <v>181</v>
      </c>
      <c r="B43" s="371">
        <v>10868</v>
      </c>
      <c r="C43" s="372">
        <v>6942</v>
      </c>
      <c r="D43" s="373">
        <v>0</v>
      </c>
      <c r="E43" s="372">
        <v>0</v>
      </c>
      <c r="F43" s="373">
        <f t="shared" si="0"/>
        <v>17810</v>
      </c>
      <c r="G43" s="374">
        <f t="shared" si="1"/>
        <v>0.019791175869211555</v>
      </c>
      <c r="H43" s="371">
        <v>8963</v>
      </c>
      <c r="I43" s="372">
        <v>7249</v>
      </c>
      <c r="J43" s="373"/>
      <c r="K43" s="372"/>
      <c r="L43" s="373">
        <f t="shared" si="2"/>
        <v>16212</v>
      </c>
      <c r="M43" s="375">
        <f t="shared" si="3"/>
        <v>0.09856896126326187</v>
      </c>
      <c r="N43" s="371">
        <v>54185</v>
      </c>
      <c r="O43" s="372">
        <v>42117</v>
      </c>
      <c r="P43" s="373"/>
      <c r="Q43" s="372"/>
      <c r="R43" s="373">
        <f t="shared" si="4"/>
        <v>96302</v>
      </c>
      <c r="S43" s="374">
        <f t="shared" si="5"/>
        <v>0.020996344139285503</v>
      </c>
      <c r="T43" s="371">
        <v>44530</v>
      </c>
      <c r="U43" s="372">
        <v>38432</v>
      </c>
      <c r="V43" s="373"/>
      <c r="W43" s="372"/>
      <c r="X43" s="373">
        <f t="shared" si="6"/>
        <v>82962</v>
      </c>
      <c r="Y43" s="376">
        <f t="shared" si="7"/>
        <v>0.16079650924519662</v>
      </c>
    </row>
    <row r="44" spans="1:25" ht="19.5" customHeight="1">
      <c r="A44" s="370" t="s">
        <v>186</v>
      </c>
      <c r="B44" s="371">
        <v>5721</v>
      </c>
      <c r="C44" s="372">
        <v>4776</v>
      </c>
      <c r="D44" s="373">
        <v>0</v>
      </c>
      <c r="E44" s="372">
        <v>0</v>
      </c>
      <c r="F44" s="373">
        <f aca="true" t="shared" si="8" ref="F44:F52">SUM(B44:E44)</f>
        <v>10497</v>
      </c>
      <c r="G44" s="374">
        <f aca="true" t="shared" si="9" ref="G44:G52">F44/$F$9</f>
        <v>0.011664681252055793</v>
      </c>
      <c r="H44" s="371">
        <v>6032</v>
      </c>
      <c r="I44" s="372">
        <v>7769</v>
      </c>
      <c r="J44" s="373"/>
      <c r="K44" s="372"/>
      <c r="L44" s="373">
        <f aca="true" t="shared" si="10" ref="L44:L52">SUM(H44:K44)</f>
        <v>13801</v>
      </c>
      <c r="M44" s="375">
        <f aca="true" t="shared" si="11" ref="M44:M52">IF(ISERROR(F44/L44-1),"         /0",(F44/L44-1))</f>
        <v>-0.23940294181581045</v>
      </c>
      <c r="N44" s="371">
        <v>30729</v>
      </c>
      <c r="O44" s="372">
        <v>26372</v>
      </c>
      <c r="P44" s="373"/>
      <c r="Q44" s="372"/>
      <c r="R44" s="373">
        <f aca="true" t="shared" si="12" ref="R44:R52">SUM(N44:Q44)</f>
        <v>57101</v>
      </c>
      <c r="S44" s="374">
        <f aca="true" t="shared" si="13" ref="S44:S52">R44/$R$9</f>
        <v>0.01244950516808936</v>
      </c>
      <c r="T44" s="371">
        <v>34688</v>
      </c>
      <c r="U44" s="372">
        <v>33210</v>
      </c>
      <c r="V44" s="373"/>
      <c r="W44" s="372"/>
      <c r="X44" s="373">
        <f aca="true" t="shared" si="14" ref="X44:X52">SUM(T44:W44)</f>
        <v>67898</v>
      </c>
      <c r="Y44" s="376">
        <f aca="true" t="shared" si="15" ref="Y44:Y52">IF(ISERROR(R44/X44-1),"         /0",IF(R44/X44&gt;5,"  *  ",(R44/X44-1)))</f>
        <v>-0.15901793867271496</v>
      </c>
    </row>
    <row r="45" spans="1:25" ht="19.5" customHeight="1">
      <c r="A45" s="370" t="s">
        <v>185</v>
      </c>
      <c r="B45" s="371">
        <v>5699</v>
      </c>
      <c r="C45" s="372">
        <v>4553</v>
      </c>
      <c r="D45" s="373">
        <v>0</v>
      </c>
      <c r="E45" s="372">
        <v>0</v>
      </c>
      <c r="F45" s="373">
        <f t="shared" si="8"/>
        <v>10252</v>
      </c>
      <c r="G45" s="374">
        <f t="shared" si="9"/>
        <v>0.01139242756940802</v>
      </c>
      <c r="H45" s="371">
        <v>6912</v>
      </c>
      <c r="I45" s="372">
        <v>5668</v>
      </c>
      <c r="J45" s="373"/>
      <c r="K45" s="372"/>
      <c r="L45" s="373">
        <f t="shared" si="10"/>
        <v>12580</v>
      </c>
      <c r="M45" s="375">
        <f t="shared" si="11"/>
        <v>-0.18505564387917328</v>
      </c>
      <c r="N45" s="371">
        <v>29409</v>
      </c>
      <c r="O45" s="372">
        <v>25809</v>
      </c>
      <c r="P45" s="373"/>
      <c r="Q45" s="372"/>
      <c r="R45" s="373">
        <f t="shared" si="12"/>
        <v>55218</v>
      </c>
      <c r="S45" s="374">
        <f t="shared" si="13"/>
        <v>0.012038962126259755</v>
      </c>
      <c r="T45" s="371">
        <v>32470</v>
      </c>
      <c r="U45" s="372">
        <v>29135</v>
      </c>
      <c r="V45" s="373"/>
      <c r="W45" s="372"/>
      <c r="X45" s="373">
        <f t="shared" si="14"/>
        <v>61605</v>
      </c>
      <c r="Y45" s="376">
        <f t="shared" si="15"/>
        <v>-0.1036766496225956</v>
      </c>
    </row>
    <row r="46" spans="1:25" ht="19.5" customHeight="1">
      <c r="A46" s="370" t="s">
        <v>191</v>
      </c>
      <c r="B46" s="371">
        <v>3648</v>
      </c>
      <c r="C46" s="372">
        <v>2879</v>
      </c>
      <c r="D46" s="373">
        <v>0</v>
      </c>
      <c r="E46" s="372">
        <v>0</v>
      </c>
      <c r="F46" s="373">
        <f>SUM(B46:E46)</f>
        <v>6527</v>
      </c>
      <c r="G46" s="374">
        <f>F46/$F$9</f>
        <v>0.007253060353640865</v>
      </c>
      <c r="H46" s="371">
        <v>2881</v>
      </c>
      <c r="I46" s="372">
        <v>3064</v>
      </c>
      <c r="J46" s="373"/>
      <c r="K46" s="372"/>
      <c r="L46" s="373">
        <f>SUM(H46:K46)</f>
        <v>5945</v>
      </c>
      <c r="M46" s="375">
        <f>IF(ISERROR(F46/L46-1),"         /0",(F46/L46-1))</f>
        <v>0.09789739276703102</v>
      </c>
      <c r="N46" s="371">
        <v>17919</v>
      </c>
      <c r="O46" s="372">
        <v>16288</v>
      </c>
      <c r="P46" s="373"/>
      <c r="Q46" s="372"/>
      <c r="R46" s="373">
        <f>SUM(N46:Q46)</f>
        <v>34207</v>
      </c>
      <c r="S46" s="374">
        <f>R46/$R$9</f>
        <v>0.007458016904867388</v>
      </c>
      <c r="T46" s="371">
        <v>5697</v>
      </c>
      <c r="U46" s="372">
        <v>6615</v>
      </c>
      <c r="V46" s="373"/>
      <c r="W46" s="372"/>
      <c r="X46" s="373">
        <f>SUM(T46:W46)</f>
        <v>12312</v>
      </c>
      <c r="Y46" s="376">
        <f>IF(ISERROR(R46/X46-1),"         /0",IF(R46/X46&gt;5,"  *  ",(R46/X46-1)))</f>
        <v>1.7783463287849255</v>
      </c>
    </row>
    <row r="47" spans="1:25" ht="19.5" customHeight="1">
      <c r="A47" s="370" t="s">
        <v>193</v>
      </c>
      <c r="B47" s="371">
        <v>2158</v>
      </c>
      <c r="C47" s="372">
        <v>1797</v>
      </c>
      <c r="D47" s="373">
        <v>0</v>
      </c>
      <c r="E47" s="372">
        <v>0</v>
      </c>
      <c r="F47" s="373">
        <f>SUM(B47:E47)</f>
        <v>3955</v>
      </c>
      <c r="G47" s="374">
        <f>F47/$F$9</f>
        <v>0.004394952305599758</v>
      </c>
      <c r="H47" s="371"/>
      <c r="I47" s="372"/>
      <c r="J47" s="373"/>
      <c r="K47" s="372"/>
      <c r="L47" s="373">
        <f>SUM(H47:K47)</f>
        <v>0</v>
      </c>
      <c r="M47" s="375" t="str">
        <f>IF(ISERROR(F47/L47-1),"         /0",(F47/L47-1))</f>
        <v>         /0</v>
      </c>
      <c r="N47" s="371">
        <v>2158</v>
      </c>
      <c r="O47" s="372">
        <v>1797</v>
      </c>
      <c r="P47" s="373"/>
      <c r="Q47" s="372"/>
      <c r="R47" s="373">
        <f>SUM(N47:Q47)</f>
        <v>3955</v>
      </c>
      <c r="S47" s="374">
        <f>R47/$R$9</f>
        <v>0.0008622930060733335</v>
      </c>
      <c r="T47" s="371"/>
      <c r="U47" s="372"/>
      <c r="V47" s="373"/>
      <c r="W47" s="372"/>
      <c r="X47" s="373">
        <f>SUM(T47:W47)</f>
        <v>0</v>
      </c>
      <c r="Y47" s="376" t="str">
        <f>IF(ISERROR(R47/X47-1),"         /0",IF(R47/X47&gt;5,"  *  ",(R47/X47-1)))</f>
        <v>         /0</v>
      </c>
    </row>
    <row r="48" spans="1:25" ht="19.5" customHeight="1">
      <c r="A48" s="370" t="s">
        <v>174</v>
      </c>
      <c r="B48" s="371">
        <v>794</v>
      </c>
      <c r="C48" s="372">
        <v>645</v>
      </c>
      <c r="D48" s="373">
        <v>0</v>
      </c>
      <c r="E48" s="372">
        <v>0</v>
      </c>
      <c r="F48" s="373">
        <f>SUM(B48:E48)</f>
        <v>1439</v>
      </c>
      <c r="G48" s="374">
        <f>F48/$F$9</f>
        <v>0.001599073670735285</v>
      </c>
      <c r="H48" s="371">
        <v>792</v>
      </c>
      <c r="I48" s="372"/>
      <c r="J48" s="373"/>
      <c r="K48" s="372"/>
      <c r="L48" s="373">
        <f>SUM(H48:K48)</f>
        <v>792</v>
      </c>
      <c r="M48" s="375">
        <f>IF(ISERROR(F48/L48-1),"         /0",(F48/L48-1))</f>
        <v>0.8169191919191918</v>
      </c>
      <c r="N48" s="371">
        <v>4258</v>
      </c>
      <c r="O48" s="372">
        <v>4271</v>
      </c>
      <c r="P48" s="373"/>
      <c r="Q48" s="372"/>
      <c r="R48" s="373">
        <f>SUM(N48:Q48)</f>
        <v>8529</v>
      </c>
      <c r="S48" s="374">
        <f>R48/$R$9</f>
        <v>0.0018595441337040358</v>
      </c>
      <c r="T48" s="371">
        <v>6640</v>
      </c>
      <c r="U48" s="372"/>
      <c r="V48" s="373"/>
      <c r="W48" s="372"/>
      <c r="X48" s="373">
        <f>SUM(T48:W48)</f>
        <v>6640</v>
      </c>
      <c r="Y48" s="376">
        <f>IF(ISERROR(R48/X48-1),"         /0",IF(R48/X48&gt;5,"  *  ",(R48/X48-1)))</f>
        <v>0.28448795180722897</v>
      </c>
    </row>
    <row r="49" spans="1:25" ht="19.5" customHeight="1">
      <c r="A49" s="370" t="s">
        <v>180</v>
      </c>
      <c r="B49" s="371">
        <v>623</v>
      </c>
      <c r="C49" s="372">
        <v>260</v>
      </c>
      <c r="D49" s="373">
        <v>0</v>
      </c>
      <c r="E49" s="372">
        <v>0</v>
      </c>
      <c r="F49" s="373">
        <f t="shared" si="8"/>
        <v>883</v>
      </c>
      <c r="G49" s="374">
        <f t="shared" si="9"/>
        <v>0.0009812244970529929</v>
      </c>
      <c r="H49" s="371">
        <v>228</v>
      </c>
      <c r="I49" s="372"/>
      <c r="J49" s="373"/>
      <c r="K49" s="372"/>
      <c r="L49" s="373">
        <f t="shared" si="10"/>
        <v>228</v>
      </c>
      <c r="M49" s="375">
        <f t="shared" si="11"/>
        <v>2.8728070175438596</v>
      </c>
      <c r="N49" s="371">
        <v>2730</v>
      </c>
      <c r="O49" s="372">
        <v>1386</v>
      </c>
      <c r="P49" s="373"/>
      <c r="Q49" s="372"/>
      <c r="R49" s="373">
        <f t="shared" si="12"/>
        <v>4116</v>
      </c>
      <c r="S49" s="374">
        <f t="shared" si="13"/>
        <v>0.0008973951992409205</v>
      </c>
      <c r="T49" s="371">
        <v>4445</v>
      </c>
      <c r="U49" s="372"/>
      <c r="V49" s="373"/>
      <c r="W49" s="372"/>
      <c r="X49" s="373">
        <f t="shared" si="14"/>
        <v>4445</v>
      </c>
      <c r="Y49" s="376">
        <f t="shared" si="15"/>
        <v>-0.07401574803149602</v>
      </c>
    </row>
    <row r="50" spans="1:25" ht="19.5" customHeight="1">
      <c r="A50" s="370" t="s">
        <v>176</v>
      </c>
      <c r="B50" s="371">
        <v>186</v>
      </c>
      <c r="C50" s="372">
        <v>233</v>
      </c>
      <c r="D50" s="373">
        <v>0</v>
      </c>
      <c r="E50" s="372">
        <v>0</v>
      </c>
      <c r="F50" s="373">
        <f t="shared" si="8"/>
        <v>419</v>
      </c>
      <c r="G50" s="374">
        <f t="shared" si="9"/>
        <v>0.0004656093593037418</v>
      </c>
      <c r="H50" s="371"/>
      <c r="I50" s="372"/>
      <c r="J50" s="373"/>
      <c r="K50" s="372"/>
      <c r="L50" s="373">
        <f t="shared" si="10"/>
        <v>0</v>
      </c>
      <c r="M50" s="375" t="str">
        <f t="shared" si="11"/>
        <v>         /0</v>
      </c>
      <c r="N50" s="371">
        <v>427</v>
      </c>
      <c r="O50" s="372">
        <v>815</v>
      </c>
      <c r="P50" s="373"/>
      <c r="Q50" s="372"/>
      <c r="R50" s="373">
        <f t="shared" si="12"/>
        <v>1242</v>
      </c>
      <c r="S50" s="374">
        <f t="shared" si="13"/>
        <v>0.0002707883472928142</v>
      </c>
      <c r="T50" s="371"/>
      <c r="U50" s="372"/>
      <c r="V50" s="373"/>
      <c r="W50" s="372"/>
      <c r="X50" s="373">
        <f t="shared" si="14"/>
        <v>0</v>
      </c>
      <c r="Y50" s="376" t="str">
        <f t="shared" si="15"/>
        <v>         /0</v>
      </c>
    </row>
    <row r="51" spans="1:25" ht="19.5" customHeight="1">
      <c r="A51" s="370" t="s">
        <v>182</v>
      </c>
      <c r="B51" s="371">
        <v>230</v>
      </c>
      <c r="C51" s="372">
        <v>122</v>
      </c>
      <c r="D51" s="373">
        <v>0</v>
      </c>
      <c r="E51" s="372">
        <v>0</v>
      </c>
      <c r="F51" s="373">
        <f t="shared" si="8"/>
        <v>352</v>
      </c>
      <c r="G51" s="374">
        <f t="shared" si="9"/>
        <v>0.0003911563113959835</v>
      </c>
      <c r="H51" s="371">
        <v>72</v>
      </c>
      <c r="I51" s="372"/>
      <c r="J51" s="373"/>
      <c r="K51" s="372"/>
      <c r="L51" s="373">
        <f t="shared" si="10"/>
        <v>72</v>
      </c>
      <c r="M51" s="375">
        <f t="shared" si="11"/>
        <v>3.8888888888888893</v>
      </c>
      <c r="N51" s="371">
        <v>843</v>
      </c>
      <c r="O51" s="372">
        <v>405</v>
      </c>
      <c r="P51" s="373"/>
      <c r="Q51" s="372"/>
      <c r="R51" s="373">
        <f t="shared" si="12"/>
        <v>1248</v>
      </c>
      <c r="S51" s="374">
        <f t="shared" si="13"/>
        <v>0.00027209650355992926</v>
      </c>
      <c r="T51" s="371">
        <v>510</v>
      </c>
      <c r="U51" s="372"/>
      <c r="V51" s="373"/>
      <c r="W51" s="372"/>
      <c r="X51" s="373">
        <f t="shared" si="14"/>
        <v>510</v>
      </c>
      <c r="Y51" s="376">
        <f t="shared" si="15"/>
        <v>1.447058823529412</v>
      </c>
    </row>
    <row r="52" spans="1:25" ht="19.5" customHeight="1" thickBot="1">
      <c r="A52" s="377" t="s">
        <v>164</v>
      </c>
      <c r="B52" s="378">
        <v>260</v>
      </c>
      <c r="C52" s="379">
        <v>93</v>
      </c>
      <c r="D52" s="380">
        <v>0</v>
      </c>
      <c r="E52" s="379">
        <v>0</v>
      </c>
      <c r="F52" s="380">
        <f t="shared" si="8"/>
        <v>353</v>
      </c>
      <c r="G52" s="381">
        <f t="shared" si="9"/>
        <v>0.0003922675509169949</v>
      </c>
      <c r="H52" s="378">
        <v>885</v>
      </c>
      <c r="I52" s="379">
        <v>654</v>
      </c>
      <c r="J52" s="380"/>
      <c r="K52" s="379">
        <v>4</v>
      </c>
      <c r="L52" s="380">
        <f t="shared" si="10"/>
        <v>1543</v>
      </c>
      <c r="M52" s="382">
        <f t="shared" si="11"/>
        <v>-0.7712248865845754</v>
      </c>
      <c r="N52" s="378">
        <v>6599</v>
      </c>
      <c r="O52" s="379">
        <v>3266</v>
      </c>
      <c r="P52" s="380">
        <v>17</v>
      </c>
      <c r="Q52" s="379">
        <v>27</v>
      </c>
      <c r="R52" s="380">
        <f t="shared" si="12"/>
        <v>9909</v>
      </c>
      <c r="S52" s="381">
        <f t="shared" si="13"/>
        <v>0.002160420075140496</v>
      </c>
      <c r="T52" s="378">
        <v>8371</v>
      </c>
      <c r="U52" s="379">
        <v>5149</v>
      </c>
      <c r="V52" s="380">
        <v>0</v>
      </c>
      <c r="W52" s="379">
        <v>4</v>
      </c>
      <c r="X52" s="380">
        <f t="shared" si="14"/>
        <v>13524</v>
      </c>
      <c r="Y52" s="383">
        <f t="shared" si="15"/>
        <v>-0.2673025732031943</v>
      </c>
    </row>
    <row r="53" spans="1:25" s="175" customFormat="1" ht="19.5" customHeight="1">
      <c r="A53" s="184" t="s">
        <v>54</v>
      </c>
      <c r="B53" s="181">
        <f>SUM(B54:B66)</f>
        <v>136017</v>
      </c>
      <c r="C53" s="180">
        <f>SUM(C54:C66)</f>
        <v>126318</v>
      </c>
      <c r="D53" s="179">
        <f>SUM(D54:D66)</f>
        <v>14</v>
      </c>
      <c r="E53" s="180">
        <f>SUM(E54:E66)</f>
        <v>16</v>
      </c>
      <c r="F53" s="179">
        <f>SUM(B53:E53)</f>
        <v>262365</v>
      </c>
      <c r="G53" s="182">
        <f>F53/$F$9</f>
        <v>0.29155035693013415</v>
      </c>
      <c r="H53" s="181">
        <f>SUM(H54:H66)</f>
        <v>122181</v>
      </c>
      <c r="I53" s="180">
        <f>SUM(I54:I66)</f>
        <v>122149</v>
      </c>
      <c r="J53" s="179">
        <f>SUM(J54:J66)</f>
        <v>2323</v>
      </c>
      <c r="K53" s="180">
        <f>SUM(K54:K66)</f>
        <v>2346</v>
      </c>
      <c r="L53" s="179">
        <f>SUM(H53:K53)</f>
        <v>248999</v>
      </c>
      <c r="M53" s="183">
        <f>IF(ISERROR(F53/L53-1),"         /0",(F53/L53-1))</f>
        <v>0.05367893043747163</v>
      </c>
      <c r="N53" s="181">
        <f>SUM(N54:N66)</f>
        <v>680773</v>
      </c>
      <c r="O53" s="180">
        <f>SUM(O54:O66)</f>
        <v>638886</v>
      </c>
      <c r="P53" s="179">
        <f>SUM(P54:P66)</f>
        <v>4099</v>
      </c>
      <c r="Q53" s="180">
        <f>SUM(Q54:Q66)</f>
        <v>4366</v>
      </c>
      <c r="R53" s="179">
        <f>SUM(N53:Q53)</f>
        <v>1328124</v>
      </c>
      <c r="S53" s="182">
        <f>R53/$R$9</f>
        <v>0.28956562235098354</v>
      </c>
      <c r="T53" s="181">
        <f>SUM(T54:T66)</f>
        <v>600418</v>
      </c>
      <c r="U53" s="180">
        <f>SUM(U54:U66)</f>
        <v>581147</v>
      </c>
      <c r="V53" s="179">
        <f>SUM(V54:V66)</f>
        <v>17509</v>
      </c>
      <c r="W53" s="180">
        <f>SUM(W54:W66)</f>
        <v>18519</v>
      </c>
      <c r="X53" s="179">
        <f>SUM(T53:W53)</f>
        <v>1217593</v>
      </c>
      <c r="Y53" s="176">
        <f>IF(ISERROR(R53/X53-1),"         /0",IF(R53/X53&gt;5,"  *  ",(R53/X53-1)))</f>
        <v>0.09077828141259014</v>
      </c>
    </row>
    <row r="54" spans="1:25" s="138" customFormat="1" ht="19.5" customHeight="1">
      <c r="A54" s="363" t="s">
        <v>156</v>
      </c>
      <c r="B54" s="364">
        <v>64082</v>
      </c>
      <c r="C54" s="365">
        <v>56695</v>
      </c>
      <c r="D54" s="366">
        <v>0</v>
      </c>
      <c r="E54" s="365">
        <v>0</v>
      </c>
      <c r="F54" s="366">
        <f>SUM(B54:E54)</f>
        <v>120777</v>
      </c>
      <c r="G54" s="367">
        <f>F54/$F$9</f>
        <v>0.1342121756291838</v>
      </c>
      <c r="H54" s="364">
        <v>54309</v>
      </c>
      <c r="I54" s="365">
        <v>51577</v>
      </c>
      <c r="J54" s="366"/>
      <c r="K54" s="365"/>
      <c r="L54" s="366">
        <f>SUM(H54:K54)</f>
        <v>105886</v>
      </c>
      <c r="M54" s="368">
        <f>IF(ISERROR(F54/L54-1),"         /0",(F54/L54-1))</f>
        <v>0.1406323782180836</v>
      </c>
      <c r="N54" s="364">
        <v>311757</v>
      </c>
      <c r="O54" s="365">
        <v>283039</v>
      </c>
      <c r="P54" s="366"/>
      <c r="Q54" s="365"/>
      <c r="R54" s="366">
        <f>SUM(N54:Q54)</f>
        <v>594796</v>
      </c>
      <c r="S54" s="367">
        <f>R54/$R$9</f>
        <v>0.12968101917582667</v>
      </c>
      <c r="T54" s="384">
        <v>278921</v>
      </c>
      <c r="U54" s="365">
        <v>258329</v>
      </c>
      <c r="V54" s="366"/>
      <c r="W54" s="365"/>
      <c r="X54" s="366">
        <f>SUM(T54:W54)</f>
        <v>537250</v>
      </c>
      <c r="Y54" s="369">
        <f>IF(ISERROR(R54/X54-1),"         /0",IF(R54/X54&gt;5,"  *  ",(R54/X54-1)))</f>
        <v>0.1071121451838064</v>
      </c>
    </row>
    <row r="55" spans="1:25" s="138" customFormat="1" ht="19.5" customHeight="1">
      <c r="A55" s="370" t="s">
        <v>151</v>
      </c>
      <c r="B55" s="371">
        <v>24601</v>
      </c>
      <c r="C55" s="372">
        <v>24170</v>
      </c>
      <c r="D55" s="373">
        <v>4</v>
      </c>
      <c r="E55" s="372">
        <v>0</v>
      </c>
      <c r="F55" s="373">
        <f>SUM(B55:E55)</f>
        <v>48775</v>
      </c>
      <c r="G55" s="374">
        <f>F55/$F$9</f>
        <v>0.05420070763732698</v>
      </c>
      <c r="H55" s="371">
        <v>22431</v>
      </c>
      <c r="I55" s="372">
        <v>23707</v>
      </c>
      <c r="J55" s="373">
        <v>2284</v>
      </c>
      <c r="K55" s="372">
        <v>2305</v>
      </c>
      <c r="L55" s="373">
        <f>SUM(H55:K55)</f>
        <v>50727</v>
      </c>
      <c r="M55" s="375">
        <f>IF(ISERROR(F55/L55-1),"         /0",(F55/L55-1))</f>
        <v>-0.03848049362272554</v>
      </c>
      <c r="N55" s="371">
        <v>119662</v>
      </c>
      <c r="O55" s="372">
        <v>119305</v>
      </c>
      <c r="P55" s="373">
        <v>3689</v>
      </c>
      <c r="Q55" s="372">
        <v>4105</v>
      </c>
      <c r="R55" s="373">
        <f>SUM(N55:Q55)</f>
        <v>246761</v>
      </c>
      <c r="S55" s="374">
        <f>R55/$R$9</f>
        <v>0.053800324771595916</v>
      </c>
      <c r="T55" s="385">
        <v>115765</v>
      </c>
      <c r="U55" s="372">
        <v>117090</v>
      </c>
      <c r="V55" s="373">
        <v>16330</v>
      </c>
      <c r="W55" s="372">
        <v>17333</v>
      </c>
      <c r="X55" s="373">
        <f>SUM(T55:W55)</f>
        <v>266518</v>
      </c>
      <c r="Y55" s="376">
        <f>IF(ISERROR(R55/X55-1),"         /0",IF(R55/X55&gt;5,"  *  ",(R55/X55-1)))</f>
        <v>-0.07413007751821643</v>
      </c>
    </row>
    <row r="56" spans="1:25" s="138" customFormat="1" ht="19.5" customHeight="1">
      <c r="A56" s="370" t="s">
        <v>178</v>
      </c>
      <c r="B56" s="371">
        <v>7680</v>
      </c>
      <c r="C56" s="372">
        <v>7300</v>
      </c>
      <c r="D56" s="373">
        <v>0</v>
      </c>
      <c r="E56" s="372">
        <v>0</v>
      </c>
      <c r="F56" s="373">
        <f aca="true" t="shared" si="16" ref="F56:F65">SUM(B56:E56)</f>
        <v>14980</v>
      </c>
      <c r="G56" s="374">
        <f aca="true" t="shared" si="17" ref="G56:G65">F56/$F$9</f>
        <v>0.016646368024749527</v>
      </c>
      <c r="H56" s="371">
        <v>6587</v>
      </c>
      <c r="I56" s="372">
        <v>6033</v>
      </c>
      <c r="J56" s="373"/>
      <c r="K56" s="372"/>
      <c r="L56" s="373">
        <f aca="true" t="shared" si="18" ref="L56:L65">SUM(H56:K56)</f>
        <v>12620</v>
      </c>
      <c r="M56" s="375">
        <f aca="true" t="shared" si="19" ref="M56:M65">IF(ISERROR(F56/L56-1),"         /0",(F56/L56-1))</f>
        <v>0.18700475435816166</v>
      </c>
      <c r="N56" s="371">
        <v>36536</v>
      </c>
      <c r="O56" s="372">
        <v>34460</v>
      </c>
      <c r="P56" s="373"/>
      <c r="Q56" s="372"/>
      <c r="R56" s="373">
        <f aca="true" t="shared" si="20" ref="R56:R65">SUM(N56:Q56)</f>
        <v>70996</v>
      </c>
      <c r="S56" s="374">
        <f aca="true" t="shared" si="21" ref="S56:S65">R56/$R$9</f>
        <v>0.015478977056683283</v>
      </c>
      <c r="T56" s="385">
        <v>28815</v>
      </c>
      <c r="U56" s="372">
        <v>26468</v>
      </c>
      <c r="V56" s="373"/>
      <c r="W56" s="372">
        <v>127</v>
      </c>
      <c r="X56" s="373">
        <f aca="true" t="shared" si="22" ref="X56:X65">SUM(T56:W56)</f>
        <v>55410</v>
      </c>
      <c r="Y56" s="376">
        <f aca="true" t="shared" si="23" ref="Y56:Y65">IF(ISERROR(R56/X56-1),"         /0",IF(R56/X56&gt;5,"  *  ",(R56/X56-1)))</f>
        <v>0.2812849666125248</v>
      </c>
    </row>
    <row r="57" spans="1:25" s="138" customFormat="1" ht="19.5" customHeight="1">
      <c r="A57" s="370" t="s">
        <v>182</v>
      </c>
      <c r="B57" s="371">
        <v>6848</v>
      </c>
      <c r="C57" s="372">
        <v>6818</v>
      </c>
      <c r="D57" s="373">
        <v>0</v>
      </c>
      <c r="E57" s="372">
        <v>0</v>
      </c>
      <c r="F57" s="373">
        <f t="shared" si="16"/>
        <v>13666</v>
      </c>
      <c r="G57" s="374">
        <f t="shared" si="17"/>
        <v>0.015186199294140655</v>
      </c>
      <c r="H57" s="371">
        <v>7667</v>
      </c>
      <c r="I57" s="372">
        <v>8892</v>
      </c>
      <c r="J57" s="373"/>
      <c r="K57" s="372"/>
      <c r="L57" s="373">
        <f t="shared" si="18"/>
        <v>16559</v>
      </c>
      <c r="M57" s="375">
        <f t="shared" si="19"/>
        <v>-0.1747086176701491</v>
      </c>
      <c r="N57" s="371">
        <v>32684</v>
      </c>
      <c r="O57" s="372">
        <v>33764</v>
      </c>
      <c r="P57" s="373"/>
      <c r="Q57" s="372"/>
      <c r="R57" s="373">
        <f t="shared" si="20"/>
        <v>66448</v>
      </c>
      <c r="S57" s="374">
        <f t="shared" si="21"/>
        <v>0.01448739460621008</v>
      </c>
      <c r="T57" s="385">
        <v>29503</v>
      </c>
      <c r="U57" s="372">
        <v>34708</v>
      </c>
      <c r="V57" s="373"/>
      <c r="W57" s="372"/>
      <c r="X57" s="373">
        <f t="shared" si="22"/>
        <v>64211</v>
      </c>
      <c r="Y57" s="376">
        <f t="shared" si="23"/>
        <v>0.03483826758655062</v>
      </c>
    </row>
    <row r="58" spans="1:25" s="138" customFormat="1" ht="19.5" customHeight="1">
      <c r="A58" s="370" t="s">
        <v>184</v>
      </c>
      <c r="B58" s="371">
        <v>6242</v>
      </c>
      <c r="C58" s="372">
        <v>6308</v>
      </c>
      <c r="D58" s="373">
        <v>0</v>
      </c>
      <c r="E58" s="372">
        <v>0</v>
      </c>
      <c r="F58" s="373">
        <f t="shared" si="16"/>
        <v>12550</v>
      </c>
      <c r="G58" s="374">
        <f t="shared" si="17"/>
        <v>0.013946055988692026</v>
      </c>
      <c r="H58" s="371">
        <v>5002</v>
      </c>
      <c r="I58" s="372">
        <v>5181</v>
      </c>
      <c r="J58" s="373"/>
      <c r="K58" s="372"/>
      <c r="L58" s="373">
        <f t="shared" si="18"/>
        <v>10183</v>
      </c>
      <c r="M58" s="375">
        <f t="shared" si="19"/>
        <v>0.2324462339192772</v>
      </c>
      <c r="N58" s="371">
        <v>30748</v>
      </c>
      <c r="O58" s="372">
        <v>31079</v>
      </c>
      <c r="P58" s="373"/>
      <c r="Q58" s="372"/>
      <c r="R58" s="373">
        <f t="shared" si="20"/>
        <v>61827</v>
      </c>
      <c r="S58" s="374">
        <f t="shared" si="21"/>
        <v>0.013479896254486977</v>
      </c>
      <c r="T58" s="385">
        <v>25591</v>
      </c>
      <c r="U58" s="372">
        <v>25528</v>
      </c>
      <c r="V58" s="373"/>
      <c r="W58" s="372"/>
      <c r="X58" s="373">
        <f t="shared" si="22"/>
        <v>51119</v>
      </c>
      <c r="Y58" s="376">
        <f t="shared" si="23"/>
        <v>0.20947201627574885</v>
      </c>
    </row>
    <row r="59" spans="1:25" s="138" customFormat="1" ht="19.5" customHeight="1">
      <c r="A59" s="370" t="s">
        <v>172</v>
      </c>
      <c r="B59" s="371">
        <v>5720</v>
      </c>
      <c r="C59" s="372">
        <v>5584</v>
      </c>
      <c r="D59" s="373">
        <v>0</v>
      </c>
      <c r="E59" s="372">
        <v>0</v>
      </c>
      <c r="F59" s="373">
        <f t="shared" si="16"/>
        <v>11304</v>
      </c>
      <c r="G59" s="374">
        <f t="shared" si="17"/>
        <v>0.012561451545511925</v>
      </c>
      <c r="H59" s="371">
        <v>6480</v>
      </c>
      <c r="I59" s="372">
        <v>6536</v>
      </c>
      <c r="J59" s="373"/>
      <c r="K59" s="372"/>
      <c r="L59" s="373">
        <f t="shared" si="18"/>
        <v>13016</v>
      </c>
      <c r="M59" s="375">
        <f t="shared" si="19"/>
        <v>-0.13153042409342353</v>
      </c>
      <c r="N59" s="371">
        <v>34401</v>
      </c>
      <c r="O59" s="372">
        <v>33346</v>
      </c>
      <c r="P59" s="373"/>
      <c r="Q59" s="372"/>
      <c r="R59" s="373">
        <f t="shared" si="20"/>
        <v>67747</v>
      </c>
      <c r="S59" s="374">
        <f t="shared" si="21"/>
        <v>0.014770610438040486</v>
      </c>
      <c r="T59" s="385">
        <v>26825</v>
      </c>
      <c r="U59" s="372">
        <v>25371</v>
      </c>
      <c r="V59" s="373"/>
      <c r="W59" s="372"/>
      <c r="X59" s="373">
        <f t="shared" si="22"/>
        <v>52196</v>
      </c>
      <c r="Y59" s="376">
        <f t="shared" si="23"/>
        <v>0.2979347076404322</v>
      </c>
    </row>
    <row r="60" spans="1:25" s="138" customFormat="1" ht="19.5" customHeight="1">
      <c r="A60" s="370" t="s">
        <v>187</v>
      </c>
      <c r="B60" s="371">
        <v>5426</v>
      </c>
      <c r="C60" s="372">
        <v>5448</v>
      </c>
      <c r="D60" s="373">
        <v>0</v>
      </c>
      <c r="E60" s="372">
        <v>0</v>
      </c>
      <c r="F60" s="373">
        <f t="shared" si="16"/>
        <v>10874</v>
      </c>
      <c r="G60" s="374">
        <f t="shared" si="17"/>
        <v>0.01208361855147706</v>
      </c>
      <c r="H60" s="371">
        <v>5927</v>
      </c>
      <c r="I60" s="372">
        <v>6084</v>
      </c>
      <c r="J60" s="373"/>
      <c r="K60" s="372"/>
      <c r="L60" s="373">
        <f t="shared" si="18"/>
        <v>12011</v>
      </c>
      <c r="M60" s="375">
        <f t="shared" si="19"/>
        <v>-0.09466322537673799</v>
      </c>
      <c r="N60" s="371">
        <v>29056</v>
      </c>
      <c r="O60" s="372">
        <v>27443</v>
      </c>
      <c r="P60" s="373">
        <v>97</v>
      </c>
      <c r="Q60" s="372"/>
      <c r="R60" s="373">
        <f t="shared" si="20"/>
        <v>56596</v>
      </c>
      <c r="S60" s="374">
        <f t="shared" si="21"/>
        <v>0.012339402015607176</v>
      </c>
      <c r="T60" s="385">
        <v>26183</v>
      </c>
      <c r="U60" s="372">
        <v>27300</v>
      </c>
      <c r="V60" s="373">
        <v>461</v>
      </c>
      <c r="W60" s="372">
        <v>337</v>
      </c>
      <c r="X60" s="373">
        <f t="shared" si="22"/>
        <v>54281</v>
      </c>
      <c r="Y60" s="376">
        <f t="shared" si="23"/>
        <v>0.042648440522466524</v>
      </c>
    </row>
    <row r="61" spans="1:25" s="138" customFormat="1" ht="19.5" customHeight="1">
      <c r="A61" s="370" t="s">
        <v>183</v>
      </c>
      <c r="B61" s="371">
        <v>5339</v>
      </c>
      <c r="C61" s="372">
        <v>3773</v>
      </c>
      <c r="D61" s="373">
        <v>0</v>
      </c>
      <c r="E61" s="372">
        <v>0</v>
      </c>
      <c r="F61" s="373">
        <f t="shared" si="16"/>
        <v>9112</v>
      </c>
      <c r="G61" s="374">
        <f t="shared" si="17"/>
        <v>0.01012561451545512</v>
      </c>
      <c r="H61" s="371">
        <v>3235</v>
      </c>
      <c r="I61" s="372">
        <v>2734</v>
      </c>
      <c r="J61" s="373"/>
      <c r="K61" s="372"/>
      <c r="L61" s="373">
        <f t="shared" si="18"/>
        <v>5969</v>
      </c>
      <c r="M61" s="375">
        <f t="shared" si="19"/>
        <v>0.5265538616183616</v>
      </c>
      <c r="N61" s="371">
        <v>27169</v>
      </c>
      <c r="O61" s="372">
        <v>19020</v>
      </c>
      <c r="P61" s="373"/>
      <c r="Q61" s="372"/>
      <c r="R61" s="373">
        <f t="shared" si="20"/>
        <v>46189</v>
      </c>
      <c r="S61" s="374">
        <f t="shared" si="21"/>
        <v>0.010070404970296131</v>
      </c>
      <c r="T61" s="385">
        <v>20002</v>
      </c>
      <c r="U61" s="372">
        <v>15531</v>
      </c>
      <c r="V61" s="373"/>
      <c r="W61" s="372"/>
      <c r="X61" s="373">
        <f t="shared" si="22"/>
        <v>35533</v>
      </c>
      <c r="Y61" s="376">
        <f t="shared" si="23"/>
        <v>0.2998902428728225</v>
      </c>
    </row>
    <row r="62" spans="1:25" s="138" customFormat="1" ht="19.5" customHeight="1">
      <c r="A62" s="370" t="s">
        <v>153</v>
      </c>
      <c r="B62" s="371">
        <v>4159</v>
      </c>
      <c r="C62" s="372">
        <v>4099</v>
      </c>
      <c r="D62" s="373">
        <v>0</v>
      </c>
      <c r="E62" s="372">
        <v>0</v>
      </c>
      <c r="F62" s="373">
        <f t="shared" si="16"/>
        <v>8258</v>
      </c>
      <c r="G62" s="374">
        <f t="shared" si="17"/>
        <v>0.009176615964511454</v>
      </c>
      <c r="H62" s="371">
        <v>5244</v>
      </c>
      <c r="I62" s="372">
        <v>5465</v>
      </c>
      <c r="J62" s="373"/>
      <c r="K62" s="372"/>
      <c r="L62" s="373">
        <f t="shared" si="18"/>
        <v>10709</v>
      </c>
      <c r="M62" s="375">
        <f t="shared" si="19"/>
        <v>-0.22887291063591375</v>
      </c>
      <c r="N62" s="371">
        <v>25131</v>
      </c>
      <c r="O62" s="372">
        <v>23384</v>
      </c>
      <c r="P62" s="373"/>
      <c r="Q62" s="372"/>
      <c r="R62" s="373">
        <f t="shared" si="20"/>
        <v>48515</v>
      </c>
      <c r="S62" s="374">
        <f t="shared" si="21"/>
        <v>0.01057753354984773</v>
      </c>
      <c r="T62" s="385">
        <v>26618</v>
      </c>
      <c r="U62" s="372">
        <v>25352</v>
      </c>
      <c r="V62" s="373"/>
      <c r="W62" s="372"/>
      <c r="X62" s="373">
        <f t="shared" si="22"/>
        <v>51970</v>
      </c>
      <c r="Y62" s="376">
        <f t="shared" si="23"/>
        <v>-0.06648066192033864</v>
      </c>
    </row>
    <row r="63" spans="1:25" s="138" customFormat="1" ht="19.5" customHeight="1">
      <c r="A63" s="370" t="s">
        <v>152</v>
      </c>
      <c r="B63" s="371">
        <v>3788</v>
      </c>
      <c r="C63" s="372">
        <v>3625</v>
      </c>
      <c r="D63" s="373">
        <v>0</v>
      </c>
      <c r="E63" s="372">
        <v>0</v>
      </c>
      <c r="F63" s="373">
        <f t="shared" si="16"/>
        <v>7413</v>
      </c>
      <c r="G63" s="374">
        <f t="shared" si="17"/>
        <v>0.008237618569256892</v>
      </c>
      <c r="H63" s="371">
        <v>3917</v>
      </c>
      <c r="I63" s="372">
        <v>4215</v>
      </c>
      <c r="J63" s="373"/>
      <c r="K63" s="372"/>
      <c r="L63" s="373">
        <f t="shared" si="18"/>
        <v>8132</v>
      </c>
      <c r="M63" s="375">
        <f t="shared" si="19"/>
        <v>-0.08841613379242497</v>
      </c>
      <c r="N63" s="371">
        <v>21365</v>
      </c>
      <c r="O63" s="372">
        <v>20989</v>
      </c>
      <c r="P63" s="373">
        <v>151</v>
      </c>
      <c r="Q63" s="372">
        <v>150</v>
      </c>
      <c r="R63" s="373">
        <f t="shared" si="20"/>
        <v>42655</v>
      </c>
      <c r="S63" s="374">
        <f t="shared" si="21"/>
        <v>0.00929990092896537</v>
      </c>
      <c r="T63" s="385">
        <v>15396</v>
      </c>
      <c r="U63" s="372">
        <v>18542</v>
      </c>
      <c r="V63" s="373">
        <v>517</v>
      </c>
      <c r="W63" s="372">
        <v>515</v>
      </c>
      <c r="X63" s="373">
        <f t="shared" si="22"/>
        <v>34970</v>
      </c>
      <c r="Y63" s="376">
        <f t="shared" si="23"/>
        <v>0.2197597941092364</v>
      </c>
    </row>
    <row r="64" spans="1:25" s="138" customFormat="1" ht="19.5" customHeight="1">
      <c r="A64" s="370" t="s">
        <v>194</v>
      </c>
      <c r="B64" s="371">
        <v>1681</v>
      </c>
      <c r="C64" s="372">
        <v>2062</v>
      </c>
      <c r="D64" s="373">
        <v>0</v>
      </c>
      <c r="E64" s="372">
        <v>0</v>
      </c>
      <c r="F64" s="373">
        <f t="shared" si="16"/>
        <v>3743</v>
      </c>
      <c r="G64" s="374">
        <f t="shared" si="17"/>
        <v>0.004159369527145359</v>
      </c>
      <c r="H64" s="371">
        <v>1255</v>
      </c>
      <c r="I64" s="372">
        <v>1706</v>
      </c>
      <c r="J64" s="373"/>
      <c r="K64" s="372"/>
      <c r="L64" s="373">
        <f t="shared" si="18"/>
        <v>2961</v>
      </c>
      <c r="M64" s="375">
        <f t="shared" si="19"/>
        <v>0.26409996622762577</v>
      </c>
      <c r="N64" s="371">
        <v>9401</v>
      </c>
      <c r="O64" s="372">
        <v>10289</v>
      </c>
      <c r="P64" s="373"/>
      <c r="Q64" s="372"/>
      <c r="R64" s="373">
        <f t="shared" si="20"/>
        <v>19690</v>
      </c>
      <c r="S64" s="374">
        <f t="shared" si="21"/>
        <v>0.004292932816582538</v>
      </c>
      <c r="T64" s="385">
        <v>5998</v>
      </c>
      <c r="U64" s="372">
        <v>6822</v>
      </c>
      <c r="V64" s="373"/>
      <c r="W64" s="372"/>
      <c r="X64" s="373">
        <f t="shared" si="22"/>
        <v>12820</v>
      </c>
      <c r="Y64" s="376">
        <f t="shared" si="23"/>
        <v>0.5358814352574104</v>
      </c>
    </row>
    <row r="65" spans="1:25" s="138" customFormat="1" ht="19.5" customHeight="1">
      <c r="A65" s="370" t="s">
        <v>200</v>
      </c>
      <c r="B65" s="371">
        <v>243</v>
      </c>
      <c r="C65" s="372">
        <v>214</v>
      </c>
      <c r="D65" s="373">
        <v>0</v>
      </c>
      <c r="E65" s="372">
        <v>0</v>
      </c>
      <c r="F65" s="373">
        <f t="shared" si="16"/>
        <v>457</v>
      </c>
      <c r="G65" s="374">
        <f t="shared" si="17"/>
        <v>0.0005078364611021719</v>
      </c>
      <c r="H65" s="371"/>
      <c r="I65" s="372"/>
      <c r="J65" s="373"/>
      <c r="K65" s="372"/>
      <c r="L65" s="373">
        <f t="shared" si="18"/>
        <v>0</v>
      </c>
      <c r="M65" s="375" t="str">
        <f t="shared" si="19"/>
        <v>         /0</v>
      </c>
      <c r="N65" s="371">
        <v>1676</v>
      </c>
      <c r="O65" s="372">
        <v>1450</v>
      </c>
      <c r="P65" s="373"/>
      <c r="Q65" s="372"/>
      <c r="R65" s="373">
        <f t="shared" si="20"/>
        <v>3126</v>
      </c>
      <c r="S65" s="374">
        <f t="shared" si="21"/>
        <v>0.0006815494151669382</v>
      </c>
      <c r="T65" s="385"/>
      <c r="U65" s="372"/>
      <c r="V65" s="373"/>
      <c r="W65" s="372"/>
      <c r="X65" s="373">
        <f t="shared" si="22"/>
        <v>0</v>
      </c>
      <c r="Y65" s="376" t="str">
        <f t="shared" si="23"/>
        <v>         /0</v>
      </c>
    </row>
    <row r="66" spans="1:25" s="138" customFormat="1" ht="19.5" customHeight="1" thickBot="1">
      <c r="A66" s="370" t="s">
        <v>164</v>
      </c>
      <c r="B66" s="371">
        <v>208</v>
      </c>
      <c r="C66" s="372">
        <v>222</v>
      </c>
      <c r="D66" s="373">
        <v>10</v>
      </c>
      <c r="E66" s="372">
        <v>16</v>
      </c>
      <c r="F66" s="373">
        <f>SUM(B66:E66)</f>
        <v>456</v>
      </c>
      <c r="G66" s="374">
        <f>F66/$F$9</f>
        <v>0.0005067252215811605</v>
      </c>
      <c r="H66" s="371">
        <v>127</v>
      </c>
      <c r="I66" s="372">
        <v>19</v>
      </c>
      <c r="J66" s="373">
        <v>39</v>
      </c>
      <c r="K66" s="372">
        <v>41</v>
      </c>
      <c r="L66" s="373">
        <f>SUM(H66:K66)</f>
        <v>226</v>
      </c>
      <c r="M66" s="375">
        <f>IF(ISERROR(F66/L66-1),"         /0",(F66/L66-1))</f>
        <v>1.0176991150442478</v>
      </c>
      <c r="N66" s="371">
        <v>1187</v>
      </c>
      <c r="O66" s="372">
        <v>1318</v>
      </c>
      <c r="P66" s="373">
        <v>162</v>
      </c>
      <c r="Q66" s="372">
        <v>111</v>
      </c>
      <c r="R66" s="373">
        <f>SUM(N66:Q66)</f>
        <v>2778</v>
      </c>
      <c r="S66" s="374">
        <f>R66/$R$9</f>
        <v>0.0006056763516742656</v>
      </c>
      <c r="T66" s="385">
        <v>801</v>
      </c>
      <c r="U66" s="372">
        <v>106</v>
      </c>
      <c r="V66" s="373">
        <v>201</v>
      </c>
      <c r="W66" s="372">
        <v>207</v>
      </c>
      <c r="X66" s="373">
        <f>SUM(T66:W66)</f>
        <v>1315</v>
      </c>
      <c r="Y66" s="376">
        <f>IF(ISERROR(R66/X66-1),"         /0",IF(R66/X66&gt;5,"  *  ",(R66/X66-1)))</f>
        <v>1.1125475285171103</v>
      </c>
    </row>
    <row r="67" spans="1:25" s="175" customFormat="1" ht="19.5" customHeight="1">
      <c r="A67" s="184" t="s">
        <v>53</v>
      </c>
      <c r="B67" s="181">
        <f>SUM(B68:B77)</f>
        <v>11554</v>
      </c>
      <c r="C67" s="180">
        <f>SUM(C68:C77)</f>
        <v>10853</v>
      </c>
      <c r="D67" s="179">
        <f>SUM(D68:D77)</f>
        <v>29</v>
      </c>
      <c r="E67" s="180">
        <f>SUM(E68:E77)</f>
        <v>23</v>
      </c>
      <c r="F67" s="179">
        <f>SUM(B67:E67)</f>
        <v>22459</v>
      </c>
      <c r="G67" s="182">
        <f>F67/$F$9</f>
        <v>0.024957328402393165</v>
      </c>
      <c r="H67" s="181">
        <f>SUM(H68:H77)</f>
        <v>9131</v>
      </c>
      <c r="I67" s="180">
        <f>SUM(I68:I77)</f>
        <v>9235</v>
      </c>
      <c r="J67" s="179">
        <f>SUM(J68:J77)</f>
        <v>37</v>
      </c>
      <c r="K67" s="180">
        <f>SUM(K68:K77)</f>
        <v>34</v>
      </c>
      <c r="L67" s="179">
        <f>SUM(H67:K67)</f>
        <v>18437</v>
      </c>
      <c r="M67" s="183">
        <f>IF(ISERROR(F67/L67-1),"         /0",(F67/L67-1))</f>
        <v>0.2181482887671531</v>
      </c>
      <c r="N67" s="181">
        <f>SUM(N68:N77)</f>
        <v>53886</v>
      </c>
      <c r="O67" s="180">
        <f>SUM(O68:O77)</f>
        <v>53860</v>
      </c>
      <c r="P67" s="179">
        <f>SUM(P68:P77)</f>
        <v>605</v>
      </c>
      <c r="Q67" s="180">
        <f>SUM(Q68:Q77)</f>
        <v>587</v>
      </c>
      <c r="R67" s="179">
        <f>SUM(N67:Q67)</f>
        <v>108938</v>
      </c>
      <c r="S67" s="182">
        <f>R67/$R$9</f>
        <v>0.023751321237829786</v>
      </c>
      <c r="T67" s="181">
        <f>SUM(T68:T77)</f>
        <v>52654</v>
      </c>
      <c r="U67" s="180">
        <f>SUM(U68:U77)</f>
        <v>52627</v>
      </c>
      <c r="V67" s="179">
        <f>SUM(V68:V77)</f>
        <v>351</v>
      </c>
      <c r="W67" s="180">
        <f>SUM(W68:W77)</f>
        <v>460</v>
      </c>
      <c r="X67" s="179">
        <f>SUM(T67:W67)</f>
        <v>106092</v>
      </c>
      <c r="Y67" s="176">
        <f>IF(ISERROR(R67/X67-1),"         /0",IF(R67/X67&gt;5,"  *  ",(R67/X67-1)))</f>
        <v>0.026825773856652635</v>
      </c>
    </row>
    <row r="68" spans="1:25" ht="19.5" customHeight="1">
      <c r="A68" s="363" t="s">
        <v>151</v>
      </c>
      <c r="B68" s="364">
        <v>5611</v>
      </c>
      <c r="C68" s="365">
        <v>5088</v>
      </c>
      <c r="D68" s="366">
        <v>0</v>
      </c>
      <c r="E68" s="365">
        <v>0</v>
      </c>
      <c r="F68" s="366">
        <f>SUM(B68:E68)</f>
        <v>10699</v>
      </c>
      <c r="G68" s="367">
        <f>F68/$F$9</f>
        <v>0.011889151635300079</v>
      </c>
      <c r="H68" s="364">
        <v>4479</v>
      </c>
      <c r="I68" s="365">
        <v>4594</v>
      </c>
      <c r="J68" s="366"/>
      <c r="K68" s="365"/>
      <c r="L68" s="366">
        <f>SUM(H68:K68)</f>
        <v>9073</v>
      </c>
      <c r="M68" s="368">
        <f>IF(ISERROR(F68/L68-1),"         /0",(F68/L68-1))</f>
        <v>0.1792130497079245</v>
      </c>
      <c r="N68" s="364">
        <v>26693</v>
      </c>
      <c r="O68" s="365">
        <v>26306</v>
      </c>
      <c r="P68" s="366">
        <v>9</v>
      </c>
      <c r="Q68" s="365">
        <v>0</v>
      </c>
      <c r="R68" s="366">
        <f>SUM(N68:Q68)</f>
        <v>53008</v>
      </c>
      <c r="S68" s="367">
        <f>R68/$R$9</f>
        <v>0.01155712456787238</v>
      </c>
      <c r="T68" s="384">
        <v>22768</v>
      </c>
      <c r="U68" s="365">
        <v>22785</v>
      </c>
      <c r="V68" s="366">
        <v>269</v>
      </c>
      <c r="W68" s="365">
        <v>386</v>
      </c>
      <c r="X68" s="366">
        <f>SUM(T68:W68)</f>
        <v>46208</v>
      </c>
      <c r="Y68" s="369">
        <f>IF(ISERROR(R68/X68-1),"         /0",IF(R68/X68&gt;5,"  *  ",(R68/X68-1)))</f>
        <v>0.1471606648199446</v>
      </c>
    </row>
    <row r="69" spans="1:25" ht="19.5" customHeight="1">
      <c r="A69" s="370" t="s">
        <v>172</v>
      </c>
      <c r="B69" s="371">
        <v>2508</v>
      </c>
      <c r="C69" s="372">
        <v>2341</v>
      </c>
      <c r="D69" s="373">
        <v>0</v>
      </c>
      <c r="E69" s="372">
        <v>0</v>
      </c>
      <c r="F69" s="373">
        <f>SUM(B69:E69)</f>
        <v>4849</v>
      </c>
      <c r="G69" s="374">
        <f>F69/$F$9</f>
        <v>0.005388400437383875</v>
      </c>
      <c r="H69" s="371">
        <v>1753</v>
      </c>
      <c r="I69" s="372">
        <v>1629</v>
      </c>
      <c r="J69" s="373"/>
      <c r="K69" s="372"/>
      <c r="L69" s="373">
        <f>SUM(H69:K69)</f>
        <v>3382</v>
      </c>
      <c r="M69" s="375">
        <f>IF(ISERROR(F69/L69-1),"         /0",(F69/L69-1))</f>
        <v>0.4337670017740982</v>
      </c>
      <c r="N69" s="371">
        <v>10647</v>
      </c>
      <c r="O69" s="372">
        <v>10314</v>
      </c>
      <c r="P69" s="373"/>
      <c r="Q69" s="372"/>
      <c r="R69" s="373">
        <f>SUM(N69:Q69)</f>
        <v>20961</v>
      </c>
      <c r="S69" s="374">
        <f>R69/$R$9</f>
        <v>0.004570043919166408</v>
      </c>
      <c r="T69" s="385">
        <v>15496</v>
      </c>
      <c r="U69" s="372">
        <v>15249</v>
      </c>
      <c r="V69" s="373"/>
      <c r="W69" s="372"/>
      <c r="X69" s="373">
        <f>SUM(T69:W69)</f>
        <v>30745</v>
      </c>
      <c r="Y69" s="376">
        <f>IF(ISERROR(R69/X69-1),"         /0",IF(R69/X69&gt;5,"  *  ",(R69/X69-1)))</f>
        <v>-0.31823060660269964</v>
      </c>
    </row>
    <row r="70" spans="1:25" ht="19.5" customHeight="1">
      <c r="A70" s="370" t="s">
        <v>152</v>
      </c>
      <c r="B70" s="371">
        <v>1192</v>
      </c>
      <c r="C70" s="372">
        <v>1122</v>
      </c>
      <c r="D70" s="373">
        <v>0</v>
      </c>
      <c r="E70" s="372">
        <v>0</v>
      </c>
      <c r="F70" s="373">
        <f>SUM(B70:E70)</f>
        <v>2314</v>
      </c>
      <c r="G70" s="374">
        <f>F70/$F$9</f>
        <v>0.002571408251620187</v>
      </c>
      <c r="H70" s="371">
        <v>901</v>
      </c>
      <c r="I70" s="372">
        <v>975</v>
      </c>
      <c r="J70" s="373"/>
      <c r="K70" s="372"/>
      <c r="L70" s="373">
        <f>SUM(H70:K70)</f>
        <v>1876</v>
      </c>
      <c r="M70" s="375">
        <f>IF(ISERROR(F70/L70-1),"         /0",(F70/L70-1))</f>
        <v>0.23347547974413652</v>
      </c>
      <c r="N70" s="371">
        <v>5660</v>
      </c>
      <c r="O70" s="372">
        <v>5478</v>
      </c>
      <c r="P70" s="373">
        <v>398</v>
      </c>
      <c r="Q70" s="372">
        <v>409</v>
      </c>
      <c r="R70" s="373">
        <f>SUM(N70:Q70)</f>
        <v>11945</v>
      </c>
      <c r="S70" s="374">
        <f>R70/$R$9</f>
        <v>0.0026043211017815343</v>
      </c>
      <c r="T70" s="385">
        <v>4416</v>
      </c>
      <c r="U70" s="372">
        <v>4356</v>
      </c>
      <c r="V70" s="373"/>
      <c r="W70" s="372"/>
      <c r="X70" s="373">
        <f>SUM(T70:W70)</f>
        <v>8772</v>
      </c>
      <c r="Y70" s="376">
        <f>IF(ISERROR(R70/X70-1),"         /0",IF(R70/X70&gt;5,"  *  ",(R70/X70-1)))</f>
        <v>0.3617191062471501</v>
      </c>
    </row>
    <row r="71" spans="1:25" ht="19.5" customHeight="1">
      <c r="A71" s="370" t="s">
        <v>197</v>
      </c>
      <c r="B71" s="371">
        <v>868</v>
      </c>
      <c r="C71" s="372">
        <v>827</v>
      </c>
      <c r="D71" s="373">
        <v>0</v>
      </c>
      <c r="E71" s="372">
        <v>0</v>
      </c>
      <c r="F71" s="373">
        <f>SUM(B71:E71)</f>
        <v>1695</v>
      </c>
      <c r="G71" s="374">
        <f>F71/$F$9</f>
        <v>0.0018835509881141822</v>
      </c>
      <c r="H71" s="371">
        <v>920</v>
      </c>
      <c r="I71" s="372">
        <v>970</v>
      </c>
      <c r="J71" s="373"/>
      <c r="K71" s="372"/>
      <c r="L71" s="373">
        <f>SUM(H71:K71)</f>
        <v>1890</v>
      </c>
      <c r="M71" s="375">
        <f>IF(ISERROR(F71/L71-1),"         /0",(F71/L71-1))</f>
        <v>-0.10317460317460314</v>
      </c>
      <c r="N71" s="371">
        <v>4686</v>
      </c>
      <c r="O71" s="372">
        <v>4705</v>
      </c>
      <c r="P71" s="373"/>
      <c r="Q71" s="372"/>
      <c r="R71" s="373">
        <f>SUM(N71:Q71)</f>
        <v>9391</v>
      </c>
      <c r="S71" s="374">
        <f>R71/$R$9</f>
        <v>0.002047482584079564</v>
      </c>
      <c r="T71" s="385">
        <v>4599</v>
      </c>
      <c r="U71" s="372">
        <v>4584</v>
      </c>
      <c r="V71" s="373"/>
      <c r="W71" s="372"/>
      <c r="X71" s="373">
        <f>SUM(T71:W71)</f>
        <v>9183</v>
      </c>
      <c r="Y71" s="376">
        <f>IF(ISERROR(R71/X71-1),"         /0",IF(R71/X71&gt;5,"  *  ",(R71/X71-1)))</f>
        <v>0.022650549929217112</v>
      </c>
    </row>
    <row r="72" spans="1:25" ht="19.5" customHeight="1">
      <c r="A72" s="370" t="s">
        <v>156</v>
      </c>
      <c r="B72" s="371">
        <v>426</v>
      </c>
      <c r="C72" s="372">
        <v>336</v>
      </c>
      <c r="D72" s="373">
        <v>0</v>
      </c>
      <c r="E72" s="372">
        <v>0</v>
      </c>
      <c r="F72" s="373">
        <f>SUM(B72:E72)</f>
        <v>762</v>
      </c>
      <c r="G72" s="374">
        <f>F72/$F$9</f>
        <v>0.0008467645150106234</v>
      </c>
      <c r="H72" s="371">
        <v>400</v>
      </c>
      <c r="I72" s="372">
        <v>406</v>
      </c>
      <c r="J72" s="373"/>
      <c r="K72" s="372"/>
      <c r="L72" s="373">
        <f>SUM(H72:K72)</f>
        <v>806</v>
      </c>
      <c r="M72" s="375">
        <f>IF(ISERROR(F72/L72-1),"         /0",(F72/L72-1))</f>
        <v>-0.05459057071960294</v>
      </c>
      <c r="N72" s="371">
        <v>2302</v>
      </c>
      <c r="O72" s="372">
        <v>2531</v>
      </c>
      <c r="P72" s="373"/>
      <c r="Q72" s="372"/>
      <c r="R72" s="373">
        <f>SUM(N72:Q72)</f>
        <v>4833</v>
      </c>
      <c r="S72" s="374">
        <f>R72/$R$9</f>
        <v>0.0010537198731611684</v>
      </c>
      <c r="T72" s="385">
        <v>2343</v>
      </c>
      <c r="U72" s="372">
        <v>2419</v>
      </c>
      <c r="V72" s="373"/>
      <c r="W72" s="372"/>
      <c r="X72" s="373">
        <f>SUM(T72:W72)</f>
        <v>4762</v>
      </c>
      <c r="Y72" s="376">
        <f>IF(ISERROR(R72/X72-1),"         /0",IF(R72/X72&gt;5,"  *  ",(R72/X72-1)))</f>
        <v>0.014909701805963849</v>
      </c>
    </row>
    <row r="73" spans="1:25" ht="19.5" customHeight="1">
      <c r="A73" s="370" t="s">
        <v>178</v>
      </c>
      <c r="B73" s="371">
        <v>217</v>
      </c>
      <c r="C73" s="372">
        <v>355</v>
      </c>
      <c r="D73" s="373">
        <v>0</v>
      </c>
      <c r="E73" s="372">
        <v>0</v>
      </c>
      <c r="F73" s="373">
        <f>SUM(B73:E73)</f>
        <v>572</v>
      </c>
      <c r="G73" s="374">
        <f>F73/$F$9</f>
        <v>0.0006356290060184732</v>
      </c>
      <c r="H73" s="371">
        <v>229</v>
      </c>
      <c r="I73" s="372">
        <v>159</v>
      </c>
      <c r="J73" s="373"/>
      <c r="K73" s="372"/>
      <c r="L73" s="373">
        <f>SUM(H73:K73)</f>
        <v>388</v>
      </c>
      <c r="M73" s="375">
        <f>IF(ISERROR(F73/L73-1),"         /0",(F73/L73-1))</f>
        <v>0.47422680412371143</v>
      </c>
      <c r="N73" s="371">
        <v>672</v>
      </c>
      <c r="O73" s="372">
        <v>814</v>
      </c>
      <c r="P73" s="373"/>
      <c r="Q73" s="372"/>
      <c r="R73" s="373">
        <f>SUM(N73:Q73)</f>
        <v>1486</v>
      </c>
      <c r="S73" s="374">
        <f>R73/$R$9</f>
        <v>0.00032398670215549267</v>
      </c>
      <c r="T73" s="385">
        <v>845</v>
      </c>
      <c r="U73" s="372">
        <v>600</v>
      </c>
      <c r="V73" s="373"/>
      <c r="W73" s="372"/>
      <c r="X73" s="373">
        <f>SUM(T73:W73)</f>
        <v>1445</v>
      </c>
      <c r="Y73" s="376">
        <f>IF(ISERROR(R73/X73-1),"         /0",IF(R73/X73&gt;5,"  *  ",(R73/X73-1)))</f>
        <v>0.02837370242214532</v>
      </c>
    </row>
    <row r="74" spans="1:25" ht="19.5" customHeight="1">
      <c r="A74" s="370" t="s">
        <v>199</v>
      </c>
      <c r="B74" s="371">
        <v>274</v>
      </c>
      <c r="C74" s="372">
        <v>250</v>
      </c>
      <c r="D74" s="373">
        <v>0</v>
      </c>
      <c r="E74" s="372">
        <v>0</v>
      </c>
      <c r="F74" s="373">
        <f>SUM(B74:E74)</f>
        <v>524</v>
      </c>
      <c r="G74" s="374">
        <f>F74/$F$9</f>
        <v>0.0005822895090099301</v>
      </c>
      <c r="H74" s="371"/>
      <c r="I74" s="372"/>
      <c r="J74" s="373"/>
      <c r="K74" s="372"/>
      <c r="L74" s="373">
        <f>SUM(H74:K74)</f>
        <v>0</v>
      </c>
      <c r="M74" s="375" t="str">
        <f>IF(ISERROR(F74/L74-1),"         /0",(F74/L74-1))</f>
        <v>         /0</v>
      </c>
      <c r="N74" s="371">
        <v>814</v>
      </c>
      <c r="O74" s="372">
        <v>833</v>
      </c>
      <c r="P74" s="373"/>
      <c r="Q74" s="372"/>
      <c r="R74" s="373">
        <f>SUM(N74:Q74)</f>
        <v>1647</v>
      </c>
      <c r="S74" s="374">
        <f>R74/$R$9</f>
        <v>0.0003590888953230797</v>
      </c>
      <c r="T74" s="385"/>
      <c r="U74" s="372"/>
      <c r="V74" s="373"/>
      <c r="W74" s="372"/>
      <c r="X74" s="373">
        <f>SUM(T74:W74)</f>
        <v>0</v>
      </c>
      <c r="Y74" s="376" t="str">
        <f>IF(ISERROR(R74/X74-1),"         /0",IF(R74/X74&gt;5,"  *  ",(R74/X74-1)))</f>
        <v>         /0</v>
      </c>
    </row>
    <row r="75" spans="1:25" ht="19.5" customHeight="1">
      <c r="A75" s="370" t="s">
        <v>202</v>
      </c>
      <c r="B75" s="371">
        <v>188</v>
      </c>
      <c r="C75" s="372">
        <v>240</v>
      </c>
      <c r="D75" s="373">
        <v>0</v>
      </c>
      <c r="E75" s="372">
        <v>0</v>
      </c>
      <c r="F75" s="373">
        <f>SUM(B75:E75)</f>
        <v>428</v>
      </c>
      <c r="G75" s="374">
        <f>F75/$F$9</f>
        <v>0.0004756105149928436</v>
      </c>
      <c r="H75" s="371">
        <v>208</v>
      </c>
      <c r="I75" s="372">
        <v>185</v>
      </c>
      <c r="J75" s="373"/>
      <c r="K75" s="372"/>
      <c r="L75" s="373">
        <f>SUM(H75:K75)</f>
        <v>393</v>
      </c>
      <c r="M75" s="375">
        <f>IF(ISERROR(F75/L75-1),"         /0",(F75/L75-1))</f>
        <v>0.08905852417302795</v>
      </c>
      <c r="N75" s="371">
        <v>977</v>
      </c>
      <c r="O75" s="372">
        <v>1148</v>
      </c>
      <c r="P75" s="373">
        <v>0</v>
      </c>
      <c r="Q75" s="372">
        <v>0</v>
      </c>
      <c r="R75" s="373">
        <f>SUM(N75:Q75)</f>
        <v>2125</v>
      </c>
      <c r="S75" s="374">
        <f>R75/$R$9</f>
        <v>0.00046330534460324493</v>
      </c>
      <c r="T75" s="385">
        <v>921</v>
      </c>
      <c r="U75" s="372">
        <v>1045</v>
      </c>
      <c r="V75" s="373"/>
      <c r="W75" s="372"/>
      <c r="X75" s="373">
        <f>SUM(T75:W75)</f>
        <v>1966</v>
      </c>
      <c r="Y75" s="376">
        <f>IF(ISERROR(R75/X75-1),"         /0",IF(R75/X75&gt;5,"  *  ",(R75/X75-1)))</f>
        <v>0.08087487283825023</v>
      </c>
    </row>
    <row r="76" spans="1:25" ht="19.5" customHeight="1">
      <c r="A76" s="370" t="s">
        <v>183</v>
      </c>
      <c r="B76" s="371">
        <v>191</v>
      </c>
      <c r="C76" s="372">
        <v>219</v>
      </c>
      <c r="D76" s="373">
        <v>0</v>
      </c>
      <c r="E76" s="372">
        <v>0</v>
      </c>
      <c r="F76" s="373">
        <f>SUM(B76:E76)</f>
        <v>410</v>
      </c>
      <c r="G76" s="374">
        <f>F76/$F$9</f>
        <v>0.00045560820361463994</v>
      </c>
      <c r="H76" s="371">
        <v>203</v>
      </c>
      <c r="I76" s="372">
        <v>311</v>
      </c>
      <c r="J76" s="373"/>
      <c r="K76" s="372"/>
      <c r="L76" s="373">
        <f>SUM(H76:K76)</f>
        <v>514</v>
      </c>
      <c r="M76" s="375">
        <f>IF(ISERROR(F76/L76-1),"         /0",(F76/L76-1))</f>
        <v>-0.2023346303501945</v>
      </c>
      <c r="N76" s="371">
        <v>934</v>
      </c>
      <c r="O76" s="372">
        <v>1294</v>
      </c>
      <c r="P76" s="373"/>
      <c r="Q76" s="372"/>
      <c r="R76" s="373">
        <f>SUM(N76:Q76)</f>
        <v>2228</v>
      </c>
      <c r="S76" s="374">
        <f>R76/$R$9</f>
        <v>0.00048576202718871985</v>
      </c>
      <c r="T76" s="385">
        <v>1128</v>
      </c>
      <c r="U76" s="372">
        <v>1482</v>
      </c>
      <c r="V76" s="373"/>
      <c r="W76" s="372"/>
      <c r="X76" s="373">
        <f>SUM(T76:W76)</f>
        <v>2610</v>
      </c>
      <c r="Y76" s="376">
        <f>IF(ISERROR(R76/X76-1),"         /0",IF(R76/X76&gt;5,"  *  ",(R76/X76-1)))</f>
        <v>-0.14636015325670493</v>
      </c>
    </row>
    <row r="77" spans="1:25" ht="19.5" customHeight="1" thickBot="1">
      <c r="A77" s="377" t="s">
        <v>164</v>
      </c>
      <c r="B77" s="378">
        <v>79</v>
      </c>
      <c r="C77" s="379">
        <v>75</v>
      </c>
      <c r="D77" s="380">
        <v>29</v>
      </c>
      <c r="E77" s="379">
        <v>23</v>
      </c>
      <c r="F77" s="380">
        <f>SUM(B77:E77)</f>
        <v>206</v>
      </c>
      <c r="G77" s="381">
        <f>F77/$F$9</f>
        <v>0.00022891534132833127</v>
      </c>
      <c r="H77" s="378">
        <v>38</v>
      </c>
      <c r="I77" s="379">
        <v>6</v>
      </c>
      <c r="J77" s="380">
        <v>37</v>
      </c>
      <c r="K77" s="379">
        <v>34</v>
      </c>
      <c r="L77" s="380">
        <f>SUM(H77:K77)</f>
        <v>115</v>
      </c>
      <c r="M77" s="382">
        <f>IF(ISERROR(F77/L77-1),"         /0",(F77/L77-1))</f>
        <v>0.791304347826087</v>
      </c>
      <c r="N77" s="378">
        <v>501</v>
      </c>
      <c r="O77" s="379">
        <v>437</v>
      </c>
      <c r="P77" s="380">
        <v>198</v>
      </c>
      <c r="Q77" s="379">
        <v>178</v>
      </c>
      <c r="R77" s="380">
        <f>SUM(N77:Q77)</f>
        <v>1314</v>
      </c>
      <c r="S77" s="381">
        <f>R77/$R$9</f>
        <v>0.00028648622249819475</v>
      </c>
      <c r="T77" s="386">
        <v>138</v>
      </c>
      <c r="U77" s="379">
        <v>107</v>
      </c>
      <c r="V77" s="380">
        <v>82</v>
      </c>
      <c r="W77" s="379">
        <v>74</v>
      </c>
      <c r="X77" s="380">
        <f>SUM(T77:W77)</f>
        <v>401</v>
      </c>
      <c r="Y77" s="383">
        <f>IF(ISERROR(R77/X77-1),"         /0",IF(R77/X77&gt;5,"  *  ",(R77/X77-1)))</f>
        <v>2.2768079800498753</v>
      </c>
    </row>
    <row r="78" spans="1:25" s="138" customFormat="1" ht="19.5" customHeight="1" thickBot="1">
      <c r="A78" s="174" t="s">
        <v>52</v>
      </c>
      <c r="B78" s="171">
        <v>4077</v>
      </c>
      <c r="C78" s="170">
        <v>2982</v>
      </c>
      <c r="D78" s="169">
        <v>0</v>
      </c>
      <c r="E78" s="170">
        <v>0</v>
      </c>
      <c r="F78" s="169">
        <f>SUM(B78:E78)</f>
        <v>7059</v>
      </c>
      <c r="G78" s="172">
        <f>F78/$F$9</f>
        <v>0.007844239778818885</v>
      </c>
      <c r="H78" s="171">
        <v>1246</v>
      </c>
      <c r="I78" s="170">
        <v>97</v>
      </c>
      <c r="J78" s="169">
        <v>0</v>
      </c>
      <c r="K78" s="170">
        <v>0</v>
      </c>
      <c r="L78" s="169">
        <f>SUM(H78:K78)</f>
        <v>1343</v>
      </c>
      <c r="M78" s="173">
        <f>IF(ISERROR(F78/L78-1),"         /0",(F78/L78-1))</f>
        <v>4.256142963514519</v>
      </c>
      <c r="N78" s="171">
        <v>16792</v>
      </c>
      <c r="O78" s="170">
        <v>13676</v>
      </c>
      <c r="P78" s="169">
        <v>4377</v>
      </c>
      <c r="Q78" s="170">
        <v>2</v>
      </c>
      <c r="R78" s="169">
        <f>SUM(N78:Q78)</f>
        <v>34847</v>
      </c>
      <c r="S78" s="172">
        <f>R78/$R$9</f>
        <v>0.007597553573359659</v>
      </c>
      <c r="T78" s="171">
        <v>7096</v>
      </c>
      <c r="U78" s="170">
        <v>734</v>
      </c>
      <c r="V78" s="169">
        <v>0</v>
      </c>
      <c r="W78" s="170">
        <v>0</v>
      </c>
      <c r="X78" s="169">
        <f>SUM(T78:W78)</f>
        <v>7830</v>
      </c>
      <c r="Y78" s="166">
        <f>IF(ISERROR(R78/X78-1),"         /0",IF(R78/X78&gt;5,"  *  ",(R78/X78-1)))</f>
        <v>3.450446998722861</v>
      </c>
    </row>
    <row r="79" ht="7.5" customHeight="1" thickTop="1">
      <c r="A79" s="105"/>
    </row>
    <row r="80" ht="14.25">
      <c r="A80" s="105" t="s">
        <v>63</v>
      </c>
    </row>
  </sheetData>
  <sheetProtection/>
  <mergeCells count="26">
    <mergeCell ref="N7:O7"/>
    <mergeCell ref="P7:Q7"/>
    <mergeCell ref="R7:R8"/>
    <mergeCell ref="T7:U7"/>
    <mergeCell ref="V7:W7"/>
    <mergeCell ref="X7:X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</mergeCells>
  <conditionalFormatting sqref="Y79:Y65536 M79:M65536 Y3 M3">
    <cfRule type="cellIs" priority="3" dxfId="93" operator="lessThan" stopIfTrue="1">
      <formula>0</formula>
    </cfRule>
  </conditionalFormatting>
  <conditionalFormatting sqref="Y9:Y78 M9:M78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59"/>
  <sheetViews>
    <sheetView showGridLines="0" zoomScale="85" zoomScaleNormal="85" zoomScalePageLayoutView="0" workbookViewId="0" topLeftCell="A1">
      <selection activeCell="T56" sqref="T56:W56"/>
    </sheetView>
  </sheetViews>
  <sheetFormatPr defaultColWidth="8.00390625" defaultRowHeight="15"/>
  <cols>
    <col min="1" max="1" width="18.140625" style="112" customWidth="1"/>
    <col min="2" max="2" width="8.28125" style="112" customWidth="1"/>
    <col min="3" max="3" width="9.7109375" style="112" bestFit="1" customWidth="1"/>
    <col min="4" max="4" width="8.00390625" style="112" bestFit="1" customWidth="1"/>
    <col min="5" max="5" width="9.140625" style="112" customWidth="1"/>
    <col min="6" max="6" width="8.57421875" style="112" bestFit="1" customWidth="1"/>
    <col min="7" max="7" width="9.00390625" style="112" bestFit="1" customWidth="1"/>
    <col min="8" max="8" width="8.28125" style="112" customWidth="1"/>
    <col min="9" max="9" width="9.7109375" style="112" bestFit="1" customWidth="1"/>
    <col min="10" max="10" width="7.8515625" style="112" customWidth="1"/>
    <col min="11" max="11" width="9.00390625" style="112" customWidth="1"/>
    <col min="12" max="12" width="8.421875" style="112" customWidth="1"/>
    <col min="13" max="13" width="8.8515625" style="112" bestFit="1" customWidth="1"/>
    <col min="14" max="14" width="9.28125" style="112" bestFit="1" customWidth="1"/>
    <col min="15" max="15" width="9.421875" style="112" customWidth="1"/>
    <col min="16" max="16" width="8.00390625" style="112" customWidth="1"/>
    <col min="17" max="17" width="9.28125" style="112" customWidth="1"/>
    <col min="18" max="18" width="9.8515625" style="112" bestFit="1" customWidth="1"/>
    <col min="19" max="19" width="9.57421875" style="112" customWidth="1"/>
    <col min="20" max="20" width="10.140625" style="112" customWidth="1"/>
    <col min="21" max="21" width="9.421875" style="112" customWidth="1"/>
    <col min="22" max="22" width="8.57421875" style="112" bestFit="1" customWidth="1"/>
    <col min="23" max="23" width="9.00390625" style="112" customWidth="1"/>
    <col min="24" max="24" width="9.8515625" style="112" bestFit="1" customWidth="1"/>
    <col min="25" max="25" width="8.57421875" style="112" customWidth="1"/>
    <col min="26" max="16384" width="8.00390625" style="112" customWidth="1"/>
  </cols>
  <sheetData>
    <row r="1" spans="24:25" ht="18.75" thickBot="1">
      <c r="X1" s="596" t="s">
        <v>27</v>
      </c>
      <c r="Y1" s="597"/>
    </row>
    <row r="2" ht="5.25" customHeight="1" thickBot="1"/>
    <row r="3" spans="1:25" ht="24.75" customHeight="1" thickTop="1">
      <c r="A3" s="654" t="s">
        <v>66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6"/>
    </row>
    <row r="4" spans="1:25" ht="21" customHeight="1" thickBot="1">
      <c r="A4" s="665" t="s">
        <v>43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6"/>
      <c r="R4" s="666"/>
      <c r="S4" s="666"/>
      <c r="T4" s="666"/>
      <c r="U4" s="666"/>
      <c r="V4" s="666"/>
      <c r="W4" s="666"/>
      <c r="X4" s="666"/>
      <c r="Y4" s="667"/>
    </row>
    <row r="5" spans="1:25" s="165" customFormat="1" ht="15.75" customHeight="1" thickBot="1" thickTop="1">
      <c r="A5" s="683" t="s">
        <v>58</v>
      </c>
      <c r="B5" s="671" t="s">
        <v>35</v>
      </c>
      <c r="C5" s="672"/>
      <c r="D5" s="672"/>
      <c r="E5" s="672"/>
      <c r="F5" s="672"/>
      <c r="G5" s="672"/>
      <c r="H5" s="672"/>
      <c r="I5" s="672"/>
      <c r="J5" s="673"/>
      <c r="K5" s="673"/>
      <c r="L5" s="673"/>
      <c r="M5" s="674"/>
      <c r="N5" s="671" t="s">
        <v>34</v>
      </c>
      <c r="O5" s="672"/>
      <c r="P5" s="672"/>
      <c r="Q5" s="672"/>
      <c r="R5" s="672"/>
      <c r="S5" s="672"/>
      <c r="T5" s="672"/>
      <c r="U5" s="672"/>
      <c r="V5" s="672"/>
      <c r="W5" s="672"/>
      <c r="X5" s="672"/>
      <c r="Y5" s="675"/>
    </row>
    <row r="6" spans="1:25" s="125" customFormat="1" ht="26.25" customHeight="1" thickBot="1">
      <c r="A6" s="684"/>
      <c r="B6" s="660" t="s">
        <v>149</v>
      </c>
      <c r="C6" s="661"/>
      <c r="D6" s="661"/>
      <c r="E6" s="661"/>
      <c r="F6" s="661"/>
      <c r="G6" s="657" t="s">
        <v>33</v>
      </c>
      <c r="H6" s="660" t="s">
        <v>146</v>
      </c>
      <c r="I6" s="661"/>
      <c r="J6" s="661"/>
      <c r="K6" s="661"/>
      <c r="L6" s="661"/>
      <c r="M6" s="668" t="s">
        <v>32</v>
      </c>
      <c r="N6" s="660" t="s">
        <v>147</v>
      </c>
      <c r="O6" s="661"/>
      <c r="P6" s="661"/>
      <c r="Q6" s="661"/>
      <c r="R6" s="661"/>
      <c r="S6" s="657" t="s">
        <v>33</v>
      </c>
      <c r="T6" s="660" t="s">
        <v>148</v>
      </c>
      <c r="U6" s="661"/>
      <c r="V6" s="661"/>
      <c r="W6" s="661"/>
      <c r="X6" s="661"/>
      <c r="Y6" s="662" t="s">
        <v>32</v>
      </c>
    </row>
    <row r="7" spans="1:25" s="125" customFormat="1" ht="26.25" customHeight="1">
      <c r="A7" s="685"/>
      <c r="B7" s="595" t="s">
        <v>21</v>
      </c>
      <c r="C7" s="591"/>
      <c r="D7" s="590" t="s">
        <v>20</v>
      </c>
      <c r="E7" s="591"/>
      <c r="F7" s="682" t="s">
        <v>16</v>
      </c>
      <c r="G7" s="658"/>
      <c r="H7" s="595" t="s">
        <v>21</v>
      </c>
      <c r="I7" s="591"/>
      <c r="J7" s="590" t="s">
        <v>20</v>
      </c>
      <c r="K7" s="591"/>
      <c r="L7" s="682" t="s">
        <v>16</v>
      </c>
      <c r="M7" s="669"/>
      <c r="N7" s="595" t="s">
        <v>21</v>
      </c>
      <c r="O7" s="591"/>
      <c r="P7" s="590" t="s">
        <v>20</v>
      </c>
      <c r="Q7" s="591"/>
      <c r="R7" s="682" t="s">
        <v>16</v>
      </c>
      <c r="S7" s="658"/>
      <c r="T7" s="595" t="s">
        <v>21</v>
      </c>
      <c r="U7" s="591"/>
      <c r="V7" s="590" t="s">
        <v>20</v>
      </c>
      <c r="W7" s="591"/>
      <c r="X7" s="682" t="s">
        <v>16</v>
      </c>
      <c r="Y7" s="663"/>
    </row>
    <row r="8" spans="1:25" s="161" customFormat="1" ht="27" thickBot="1">
      <c r="A8" s="686"/>
      <c r="B8" s="164" t="s">
        <v>30</v>
      </c>
      <c r="C8" s="162" t="s">
        <v>29</v>
      </c>
      <c r="D8" s="163" t="s">
        <v>30</v>
      </c>
      <c r="E8" s="162" t="s">
        <v>29</v>
      </c>
      <c r="F8" s="653"/>
      <c r="G8" s="659"/>
      <c r="H8" s="164" t="s">
        <v>30</v>
      </c>
      <c r="I8" s="162" t="s">
        <v>29</v>
      </c>
      <c r="J8" s="163" t="s">
        <v>30</v>
      </c>
      <c r="K8" s="162" t="s">
        <v>29</v>
      </c>
      <c r="L8" s="653"/>
      <c r="M8" s="670"/>
      <c r="N8" s="164" t="s">
        <v>30</v>
      </c>
      <c r="O8" s="162" t="s">
        <v>29</v>
      </c>
      <c r="P8" s="163" t="s">
        <v>30</v>
      </c>
      <c r="Q8" s="162" t="s">
        <v>29</v>
      </c>
      <c r="R8" s="653"/>
      <c r="S8" s="659"/>
      <c r="T8" s="164" t="s">
        <v>30</v>
      </c>
      <c r="U8" s="162" t="s">
        <v>29</v>
      </c>
      <c r="V8" s="163" t="s">
        <v>30</v>
      </c>
      <c r="W8" s="162" t="s">
        <v>29</v>
      </c>
      <c r="X8" s="653"/>
      <c r="Y8" s="664"/>
    </row>
    <row r="9" spans="1:25" s="154" customFormat="1" ht="18" customHeight="1" thickBot="1" thickTop="1">
      <c r="A9" s="208" t="s">
        <v>23</v>
      </c>
      <c r="B9" s="206">
        <f>B10+B21+B33+B43+B53+B56</f>
        <v>25363.29200000001</v>
      </c>
      <c r="C9" s="205">
        <f>C10+C21+C33+C43+C53+C56</f>
        <v>13478.010999999997</v>
      </c>
      <c r="D9" s="204">
        <f>D10+D21+D33+D43+D53+D56</f>
        <v>5933.115000000001</v>
      </c>
      <c r="E9" s="205">
        <f>E10+E21+E33+E43+E53+E56</f>
        <v>2247.091</v>
      </c>
      <c r="F9" s="204">
        <f>SUM(B9:E9)</f>
        <v>47021.509000000005</v>
      </c>
      <c r="G9" s="207">
        <f>F9/$F$9</f>
        <v>1</v>
      </c>
      <c r="H9" s="206">
        <f>H10+H21+H33+H43+H53+H56</f>
        <v>29504.546</v>
      </c>
      <c r="I9" s="205">
        <f>I10+I21+I33+I43+I53+I56</f>
        <v>16065.204</v>
      </c>
      <c r="J9" s="204">
        <f>J10+J21+J33+J43+J53+J56</f>
        <v>4039.482</v>
      </c>
      <c r="K9" s="205">
        <f>K10+K21+K33+K43+K53+K56</f>
        <v>1740.6999999999998</v>
      </c>
      <c r="L9" s="204">
        <f>SUM(H9:K9)</f>
        <v>51349.932</v>
      </c>
      <c r="M9" s="320">
        <f aca="true" t="shared" si="0" ref="M9:M23">IF(ISERROR(F9/L9-1),"         /0",(F9/L9-1))</f>
        <v>-0.08429267248104622</v>
      </c>
      <c r="N9" s="206">
        <f>N10+N21+N33+N43+N53+N56</f>
        <v>133218.012</v>
      </c>
      <c r="O9" s="205">
        <f>O10+O21+O33+O43+O53+O56</f>
        <v>67188.518</v>
      </c>
      <c r="P9" s="204">
        <f>P10+P21+P33+P43+P53+P56</f>
        <v>36655.89497</v>
      </c>
      <c r="Q9" s="205">
        <f>Q10+Q21+Q33+Q43+Q53+Q56</f>
        <v>10787.527</v>
      </c>
      <c r="R9" s="204">
        <f>SUM(N9:Q9)</f>
        <v>247849.95196999997</v>
      </c>
      <c r="S9" s="207">
        <f>R9/$R$9</f>
        <v>1</v>
      </c>
      <c r="T9" s="206">
        <f>T10+T21+T33+T43+T53+T56</f>
        <v>142185.74300000002</v>
      </c>
      <c r="U9" s="205">
        <f>U10+U21+U33+U43+U53+U56</f>
        <v>76015.71500000001</v>
      </c>
      <c r="V9" s="204">
        <f>V10+V21+V33+V43+V53+V56</f>
        <v>23449.264000000006</v>
      </c>
      <c r="W9" s="205">
        <f>W10+W21+W33+W43+W53+W56</f>
        <v>8040.263</v>
      </c>
      <c r="X9" s="204">
        <f>SUM(T9:W9)</f>
        <v>249690.98500000004</v>
      </c>
      <c r="Y9" s="203">
        <f>IF(ISERROR(R9/X9-1),"         /0",(R9/X9-1))</f>
        <v>-0.007373245894320424</v>
      </c>
    </row>
    <row r="10" spans="1:25" s="146" customFormat="1" ht="19.5" customHeight="1" thickTop="1">
      <c r="A10" s="202" t="s">
        <v>57</v>
      </c>
      <c r="B10" s="199">
        <f>SUM(B11:B20)</f>
        <v>17374.839000000007</v>
      </c>
      <c r="C10" s="198">
        <f>SUM(C11:C20)</f>
        <v>5696.062999999998</v>
      </c>
      <c r="D10" s="197">
        <f>SUM(D11:D20)</f>
        <v>5174.119000000001</v>
      </c>
      <c r="E10" s="198">
        <f>SUM(E11:E20)</f>
        <v>1755.942</v>
      </c>
      <c r="F10" s="197">
        <f>SUM(B10:E10)</f>
        <v>30000.963000000007</v>
      </c>
      <c r="G10" s="200">
        <f>F10/$F$9</f>
        <v>0.6380263763972357</v>
      </c>
      <c r="H10" s="199">
        <f>SUM(H11:H20)</f>
        <v>19709.074</v>
      </c>
      <c r="I10" s="198">
        <f>SUM(I11:I20)</f>
        <v>7494.190999999998</v>
      </c>
      <c r="J10" s="197">
        <f>SUM(J11:J20)</f>
        <v>3840.106</v>
      </c>
      <c r="K10" s="198">
        <f>SUM(K11:K20)</f>
        <v>1199.979</v>
      </c>
      <c r="L10" s="197">
        <f>SUM(H10:K10)</f>
        <v>32243.35</v>
      </c>
      <c r="M10" s="201">
        <f t="shared" si="0"/>
        <v>-0.06954572028030559</v>
      </c>
      <c r="N10" s="199">
        <f>SUM(N11:N20)</f>
        <v>93679.62200000002</v>
      </c>
      <c r="O10" s="198">
        <f>SUM(O11:O20)</f>
        <v>28928.653</v>
      </c>
      <c r="P10" s="197">
        <f>SUM(P11:P20)</f>
        <v>34137.469970000006</v>
      </c>
      <c r="Q10" s="198">
        <f>SUM(Q11:Q20)</f>
        <v>9501.981</v>
      </c>
      <c r="R10" s="197">
        <f>SUM(N10:Q10)</f>
        <v>166247.72597000003</v>
      </c>
      <c r="S10" s="200">
        <f>R10/$R$9</f>
        <v>0.670759565005374</v>
      </c>
      <c r="T10" s="199">
        <f>SUM(T11:T20)</f>
        <v>95313.05299999999</v>
      </c>
      <c r="U10" s="198">
        <f>SUM(U11:U20)</f>
        <v>35788.699</v>
      </c>
      <c r="V10" s="197">
        <f>SUM(V11:V20)</f>
        <v>21791.623000000003</v>
      </c>
      <c r="W10" s="198">
        <f>SUM(W11:W20)</f>
        <v>6010.149</v>
      </c>
      <c r="X10" s="197">
        <f>SUM(T10:W10)</f>
        <v>158903.52399999998</v>
      </c>
      <c r="Y10" s="196">
        <f>IF(ISERROR(R10/X10-1),"         /0",IF(R10/X10&gt;5,"  *  ",(R10/X10-1)))</f>
        <v>0.046217993063514706</v>
      </c>
    </row>
    <row r="11" spans="1:25" ht="19.5" customHeight="1">
      <c r="A11" s="363" t="s">
        <v>270</v>
      </c>
      <c r="B11" s="364">
        <v>10532.997000000001</v>
      </c>
      <c r="C11" s="365">
        <v>3911.5649999999996</v>
      </c>
      <c r="D11" s="366">
        <v>4181.447</v>
      </c>
      <c r="E11" s="365">
        <v>1718.925</v>
      </c>
      <c r="F11" s="366">
        <f>SUM(B11:E11)</f>
        <v>20344.934</v>
      </c>
      <c r="G11" s="367">
        <f>F11/$F$9</f>
        <v>0.43267292846769334</v>
      </c>
      <c r="H11" s="364">
        <v>13216.554</v>
      </c>
      <c r="I11" s="365">
        <v>5503.65</v>
      </c>
      <c r="J11" s="366">
        <v>3259.847</v>
      </c>
      <c r="K11" s="365">
        <v>1147.568</v>
      </c>
      <c r="L11" s="366">
        <f>SUM(H11:K11)</f>
        <v>23127.619</v>
      </c>
      <c r="M11" s="368">
        <f t="shared" si="0"/>
        <v>-0.12031869774402626</v>
      </c>
      <c r="N11" s="364">
        <v>61071.93100000001</v>
      </c>
      <c r="O11" s="365">
        <v>20001.076</v>
      </c>
      <c r="P11" s="366">
        <v>27213.037970000005</v>
      </c>
      <c r="Q11" s="365">
        <v>7797.258999999999</v>
      </c>
      <c r="R11" s="366">
        <f>SUM(N11:Q11)</f>
        <v>116083.30397000002</v>
      </c>
      <c r="S11" s="367">
        <f>R11/$R$9</f>
        <v>0.4683612122872264</v>
      </c>
      <c r="T11" s="364">
        <v>67674.80599999998</v>
      </c>
      <c r="U11" s="365">
        <v>26585.319000000003</v>
      </c>
      <c r="V11" s="366">
        <v>18504.004</v>
      </c>
      <c r="W11" s="365">
        <v>5859.167</v>
      </c>
      <c r="X11" s="366">
        <f>SUM(T11:W11)</f>
        <v>118623.29599999999</v>
      </c>
      <c r="Y11" s="369">
        <f>IF(ISERROR(R11/X11-1),"         /0",IF(R11/X11&gt;5,"  *  ",(R11/X11-1)))</f>
        <v>-0.02141225303670513</v>
      </c>
    </row>
    <row r="12" spans="1:25" ht="19.5" customHeight="1">
      <c r="A12" s="370" t="s">
        <v>274</v>
      </c>
      <c r="B12" s="371">
        <v>5432.43</v>
      </c>
      <c r="C12" s="372">
        <v>370.664</v>
      </c>
      <c r="D12" s="373">
        <v>992.672</v>
      </c>
      <c r="E12" s="372">
        <v>37.017</v>
      </c>
      <c r="F12" s="373">
        <f>SUM(B12:E12)</f>
        <v>6832.782999999999</v>
      </c>
      <c r="G12" s="374">
        <f>F12/$F$9</f>
        <v>0.14531186142920252</v>
      </c>
      <c r="H12" s="371">
        <v>5606.628000000001</v>
      </c>
      <c r="I12" s="372">
        <v>537.624</v>
      </c>
      <c r="J12" s="373">
        <v>579.859</v>
      </c>
      <c r="K12" s="372">
        <v>44.383</v>
      </c>
      <c r="L12" s="373">
        <f>SUM(H12:K12)</f>
        <v>6768.494000000001</v>
      </c>
      <c r="M12" s="375">
        <f t="shared" si="0"/>
        <v>0.009498272436970323</v>
      </c>
      <c r="N12" s="371">
        <v>25319.016999999996</v>
      </c>
      <c r="O12" s="372">
        <v>2119.057</v>
      </c>
      <c r="P12" s="373">
        <v>5540.948</v>
      </c>
      <c r="Q12" s="372">
        <v>400.31</v>
      </c>
      <c r="R12" s="373">
        <f>SUM(N12:Q12)</f>
        <v>33379.331999999995</v>
      </c>
      <c r="S12" s="374">
        <f>R12/$R$9</f>
        <v>0.13467556372187744</v>
      </c>
      <c r="T12" s="371">
        <v>24203.234000000004</v>
      </c>
      <c r="U12" s="372">
        <v>2020.61</v>
      </c>
      <c r="V12" s="373">
        <v>3284.8979999999997</v>
      </c>
      <c r="W12" s="372">
        <v>141.996</v>
      </c>
      <c r="X12" s="373">
        <f>SUM(T12:W12)</f>
        <v>29650.738000000005</v>
      </c>
      <c r="Y12" s="376">
        <f>IF(ISERROR(R12/X12-1),"         /0",IF(R12/X12&gt;5,"  *  ",(R12/X12-1)))</f>
        <v>0.12575046192779382</v>
      </c>
    </row>
    <row r="13" spans="1:25" ht="19.5" customHeight="1">
      <c r="A13" s="370" t="s">
        <v>272</v>
      </c>
      <c r="B13" s="371">
        <v>264.369</v>
      </c>
      <c r="C13" s="372">
        <v>107.77199999999999</v>
      </c>
      <c r="D13" s="373">
        <v>0</v>
      </c>
      <c r="E13" s="372">
        <v>0</v>
      </c>
      <c r="F13" s="373">
        <f>SUM(B13:E13)</f>
        <v>372.141</v>
      </c>
      <c r="G13" s="374">
        <f>F13/$F$9</f>
        <v>0.007914271743171832</v>
      </c>
      <c r="H13" s="371">
        <v>268.158</v>
      </c>
      <c r="I13" s="372">
        <v>140.516</v>
      </c>
      <c r="J13" s="373"/>
      <c r="K13" s="372"/>
      <c r="L13" s="373">
        <f>SUM(H13:K13)</f>
        <v>408.674</v>
      </c>
      <c r="M13" s="375">
        <f>IF(ISERROR(F13/L13-1),"         /0",(F13/L13-1))</f>
        <v>-0.08939399129868786</v>
      </c>
      <c r="N13" s="371">
        <v>1206.791</v>
      </c>
      <c r="O13" s="372">
        <v>657.624</v>
      </c>
      <c r="P13" s="373">
        <v>0</v>
      </c>
      <c r="Q13" s="372">
        <v>0</v>
      </c>
      <c r="R13" s="373">
        <f>SUM(N13:Q13)</f>
        <v>1864.415</v>
      </c>
      <c r="S13" s="374">
        <f>R13/$R$9</f>
        <v>0.007522353686901948</v>
      </c>
      <c r="T13" s="371">
        <v>926.142</v>
      </c>
      <c r="U13" s="372">
        <v>542.1479999999999</v>
      </c>
      <c r="V13" s="373">
        <v>0</v>
      </c>
      <c r="W13" s="372">
        <v>0</v>
      </c>
      <c r="X13" s="373">
        <f>SUM(T13:W13)</f>
        <v>1468.29</v>
      </c>
      <c r="Y13" s="376">
        <f>IF(ISERROR(R13/X13-1),"         /0",IF(R13/X13&gt;5,"  *  ",(R13/X13-1)))</f>
        <v>0.26978662253369556</v>
      </c>
    </row>
    <row r="14" spans="1:25" ht="19.5" customHeight="1">
      <c r="A14" s="370" t="s">
        <v>275</v>
      </c>
      <c r="B14" s="371">
        <v>25.183</v>
      </c>
      <c r="C14" s="372">
        <v>341.021</v>
      </c>
      <c r="D14" s="373">
        <v>0</v>
      </c>
      <c r="E14" s="372">
        <v>0</v>
      </c>
      <c r="F14" s="373">
        <f aca="true" t="shared" si="1" ref="F14:F20">SUM(B14:E14)</f>
        <v>366.204</v>
      </c>
      <c r="G14" s="374">
        <f aca="true" t="shared" si="2" ref="G14:G20">F14/$F$9</f>
        <v>0.007788010376272696</v>
      </c>
      <c r="H14" s="371">
        <v>53.702999999999996</v>
      </c>
      <c r="I14" s="372">
        <v>562.327</v>
      </c>
      <c r="J14" s="373"/>
      <c r="K14" s="372"/>
      <c r="L14" s="373">
        <f aca="true" t="shared" si="3" ref="L14:L20">SUM(H14:K14)</f>
        <v>616.03</v>
      </c>
      <c r="M14" s="375">
        <f aca="true" t="shared" si="4" ref="M14:M20">IF(ISERROR(F14/L14-1),"         /0",(F14/L14-1))</f>
        <v>-0.40554193789263504</v>
      </c>
      <c r="N14" s="371">
        <v>99.78099999999999</v>
      </c>
      <c r="O14" s="372">
        <v>1802.8580000000002</v>
      </c>
      <c r="P14" s="373">
        <v>0</v>
      </c>
      <c r="Q14" s="372">
        <v>0</v>
      </c>
      <c r="R14" s="373">
        <f aca="true" t="shared" si="5" ref="R14:R20">SUM(N14:Q14)</f>
        <v>1902.6390000000001</v>
      </c>
      <c r="S14" s="374">
        <f aca="true" t="shared" si="6" ref="S14:S20">R14/$R$9</f>
        <v>0.0076765760286703535</v>
      </c>
      <c r="T14" s="371">
        <v>197.916</v>
      </c>
      <c r="U14" s="372">
        <v>2959.812</v>
      </c>
      <c r="V14" s="373">
        <v>0</v>
      </c>
      <c r="W14" s="372">
        <v>0</v>
      </c>
      <c r="X14" s="373">
        <f aca="true" t="shared" si="7" ref="X14:X20">SUM(T14:W14)</f>
        <v>3157.728</v>
      </c>
      <c r="Y14" s="376">
        <f aca="true" t="shared" si="8" ref="Y14:Y20">IF(ISERROR(R14/X14-1),"         /0",IF(R14/X14&gt;5,"  *  ",(R14/X14-1)))</f>
        <v>-0.39746583619615117</v>
      </c>
    </row>
    <row r="15" spans="1:25" ht="19.5" customHeight="1">
      <c r="A15" s="370" t="s">
        <v>286</v>
      </c>
      <c r="B15" s="371">
        <v>154.16899999999998</v>
      </c>
      <c r="C15" s="372">
        <v>131.806</v>
      </c>
      <c r="D15" s="373">
        <v>0</v>
      </c>
      <c r="E15" s="372">
        <v>0</v>
      </c>
      <c r="F15" s="373">
        <f t="shared" si="1"/>
        <v>285.975</v>
      </c>
      <c r="G15" s="374">
        <f t="shared" si="2"/>
        <v>0.006081791207508886</v>
      </c>
      <c r="H15" s="371">
        <v>150.34699999999998</v>
      </c>
      <c r="I15" s="372">
        <v>91.141</v>
      </c>
      <c r="J15" s="373"/>
      <c r="K15" s="372"/>
      <c r="L15" s="373">
        <f t="shared" si="3"/>
        <v>241.488</v>
      </c>
      <c r="M15" s="375">
        <f t="shared" si="4"/>
        <v>0.18422033392963644</v>
      </c>
      <c r="N15" s="371">
        <v>560.579</v>
      </c>
      <c r="O15" s="372">
        <v>437.22800000000007</v>
      </c>
      <c r="P15" s="373"/>
      <c r="Q15" s="372"/>
      <c r="R15" s="373">
        <f t="shared" si="5"/>
        <v>997.807</v>
      </c>
      <c r="S15" s="374">
        <f t="shared" si="6"/>
        <v>0.0040258510928449795</v>
      </c>
      <c r="T15" s="371">
        <v>644.9060000000001</v>
      </c>
      <c r="U15" s="372">
        <v>452.9</v>
      </c>
      <c r="V15" s="373"/>
      <c r="W15" s="372"/>
      <c r="X15" s="373">
        <f t="shared" si="7"/>
        <v>1097.806</v>
      </c>
      <c r="Y15" s="376">
        <f t="shared" si="8"/>
        <v>-0.0910898646937619</v>
      </c>
    </row>
    <row r="16" spans="1:25" ht="19.5" customHeight="1">
      <c r="A16" s="370" t="s">
        <v>280</v>
      </c>
      <c r="B16" s="371">
        <v>120.107</v>
      </c>
      <c r="C16" s="372">
        <v>121.857</v>
      </c>
      <c r="D16" s="373">
        <v>0</v>
      </c>
      <c r="E16" s="372">
        <v>0</v>
      </c>
      <c r="F16" s="373">
        <f t="shared" si="1"/>
        <v>241.964</v>
      </c>
      <c r="G16" s="374">
        <f t="shared" si="2"/>
        <v>0.005145815290615194</v>
      </c>
      <c r="H16" s="371">
        <v>41.745</v>
      </c>
      <c r="I16" s="372">
        <v>8.056</v>
      </c>
      <c r="J16" s="373"/>
      <c r="K16" s="372"/>
      <c r="L16" s="373">
        <f t="shared" si="3"/>
        <v>49.800999999999995</v>
      </c>
      <c r="M16" s="375">
        <f t="shared" si="4"/>
        <v>3.8586172968414294</v>
      </c>
      <c r="N16" s="371">
        <v>731.3919999999999</v>
      </c>
      <c r="O16" s="372">
        <v>651.374</v>
      </c>
      <c r="P16" s="373"/>
      <c r="Q16" s="372">
        <v>0</v>
      </c>
      <c r="R16" s="373">
        <f t="shared" si="5"/>
        <v>1382.766</v>
      </c>
      <c r="S16" s="374">
        <f t="shared" si="6"/>
        <v>0.005579044857621646</v>
      </c>
      <c r="T16" s="371">
        <v>122.22</v>
      </c>
      <c r="U16" s="372">
        <v>40.69</v>
      </c>
      <c r="V16" s="373"/>
      <c r="W16" s="372"/>
      <c r="X16" s="373">
        <f t="shared" si="7"/>
        <v>162.91</v>
      </c>
      <c r="Y16" s="376" t="str">
        <f t="shared" si="8"/>
        <v>  *  </v>
      </c>
    </row>
    <row r="17" spans="1:25" ht="19.5" customHeight="1">
      <c r="A17" s="370" t="s">
        <v>278</v>
      </c>
      <c r="B17" s="371">
        <v>25.911</v>
      </c>
      <c r="C17" s="372">
        <v>195.244</v>
      </c>
      <c r="D17" s="373">
        <v>0</v>
      </c>
      <c r="E17" s="372">
        <v>0</v>
      </c>
      <c r="F17" s="373">
        <f t="shared" si="1"/>
        <v>221.155</v>
      </c>
      <c r="G17" s="374">
        <f t="shared" si="2"/>
        <v>0.0047032731340034195</v>
      </c>
      <c r="H17" s="371">
        <v>25.173</v>
      </c>
      <c r="I17" s="372">
        <v>294.682</v>
      </c>
      <c r="J17" s="373"/>
      <c r="K17" s="372">
        <v>8.028</v>
      </c>
      <c r="L17" s="373">
        <f t="shared" si="3"/>
        <v>327.88300000000004</v>
      </c>
      <c r="M17" s="375">
        <f t="shared" si="4"/>
        <v>-0.32550635440080766</v>
      </c>
      <c r="N17" s="371">
        <v>129.77</v>
      </c>
      <c r="O17" s="372">
        <v>1096.6599999999999</v>
      </c>
      <c r="P17" s="373">
        <v>0</v>
      </c>
      <c r="Q17" s="372">
        <v>0</v>
      </c>
      <c r="R17" s="373">
        <f t="shared" si="5"/>
        <v>1226.4299999999998</v>
      </c>
      <c r="S17" s="374">
        <f t="shared" si="6"/>
        <v>0.004948276125340739</v>
      </c>
      <c r="T17" s="371">
        <v>160.898</v>
      </c>
      <c r="U17" s="372">
        <v>1530.855</v>
      </c>
      <c r="V17" s="373">
        <v>0</v>
      </c>
      <c r="W17" s="372">
        <v>8.028</v>
      </c>
      <c r="X17" s="373">
        <f t="shared" si="7"/>
        <v>1699.781</v>
      </c>
      <c r="Y17" s="376">
        <f t="shared" si="8"/>
        <v>-0.27847763917822366</v>
      </c>
    </row>
    <row r="18" spans="1:25" ht="19.5" customHeight="1">
      <c r="A18" s="370" t="s">
        <v>283</v>
      </c>
      <c r="B18" s="371">
        <v>40.741</v>
      </c>
      <c r="C18" s="372">
        <v>3.393</v>
      </c>
      <c r="D18" s="373">
        <v>0</v>
      </c>
      <c r="E18" s="372">
        <v>0</v>
      </c>
      <c r="F18" s="373">
        <f t="shared" si="1"/>
        <v>44.134</v>
      </c>
      <c r="G18" s="374">
        <f t="shared" si="2"/>
        <v>0.0009385917410689648</v>
      </c>
      <c r="H18" s="371">
        <v>55.881</v>
      </c>
      <c r="I18" s="372">
        <v>0.436</v>
      </c>
      <c r="J18" s="373"/>
      <c r="K18" s="372"/>
      <c r="L18" s="373">
        <f t="shared" si="3"/>
        <v>56.317</v>
      </c>
      <c r="M18" s="375">
        <f t="shared" si="4"/>
        <v>-0.21632899479730805</v>
      </c>
      <c r="N18" s="371">
        <v>236.122</v>
      </c>
      <c r="O18" s="372">
        <v>16.261</v>
      </c>
      <c r="P18" s="373"/>
      <c r="Q18" s="372"/>
      <c r="R18" s="373">
        <f t="shared" si="5"/>
        <v>252.383</v>
      </c>
      <c r="S18" s="374">
        <f t="shared" si="6"/>
        <v>0.0010182894852065524</v>
      </c>
      <c r="T18" s="371">
        <v>332.53599999999994</v>
      </c>
      <c r="U18" s="372">
        <v>3.197</v>
      </c>
      <c r="V18" s="373"/>
      <c r="W18" s="372"/>
      <c r="X18" s="373">
        <f t="shared" si="7"/>
        <v>335.73299999999995</v>
      </c>
      <c r="Y18" s="376">
        <f t="shared" si="8"/>
        <v>-0.24826275641655704</v>
      </c>
    </row>
    <row r="19" spans="1:25" ht="19.5" customHeight="1">
      <c r="A19" s="370" t="s">
        <v>273</v>
      </c>
      <c r="B19" s="371">
        <v>19.339</v>
      </c>
      <c r="C19" s="372">
        <v>18.174</v>
      </c>
      <c r="D19" s="373">
        <v>0</v>
      </c>
      <c r="E19" s="372">
        <v>0</v>
      </c>
      <c r="F19" s="373">
        <f t="shared" si="1"/>
        <v>37.513</v>
      </c>
      <c r="G19" s="374">
        <f t="shared" si="2"/>
        <v>0.0007977838397317278</v>
      </c>
      <c r="H19" s="371">
        <v>19.603</v>
      </c>
      <c r="I19" s="372">
        <v>11.239</v>
      </c>
      <c r="J19" s="373"/>
      <c r="K19" s="372"/>
      <c r="L19" s="373">
        <f t="shared" si="3"/>
        <v>30.842000000000002</v>
      </c>
      <c r="M19" s="375">
        <f t="shared" si="4"/>
        <v>0.21629596005447094</v>
      </c>
      <c r="N19" s="371">
        <v>80.67</v>
      </c>
      <c r="O19" s="372">
        <v>74.446</v>
      </c>
      <c r="P19" s="373"/>
      <c r="Q19" s="372"/>
      <c r="R19" s="373">
        <f t="shared" si="5"/>
        <v>155.11599999999999</v>
      </c>
      <c r="S19" s="374">
        <f t="shared" si="6"/>
        <v>0.0006258463992713438</v>
      </c>
      <c r="T19" s="371">
        <v>71.985</v>
      </c>
      <c r="U19" s="372">
        <v>62.973</v>
      </c>
      <c r="V19" s="373">
        <v>0</v>
      </c>
      <c r="W19" s="372"/>
      <c r="X19" s="373">
        <f t="shared" si="7"/>
        <v>134.958</v>
      </c>
      <c r="Y19" s="376">
        <f t="shared" si="8"/>
        <v>0.14936498762577988</v>
      </c>
    </row>
    <row r="20" spans="1:25" ht="19.5" customHeight="1" thickBot="1">
      <c r="A20" s="370" t="s">
        <v>269</v>
      </c>
      <c r="B20" s="371">
        <v>759.5930000000001</v>
      </c>
      <c r="C20" s="372">
        <v>494.567</v>
      </c>
      <c r="D20" s="373">
        <v>0</v>
      </c>
      <c r="E20" s="372">
        <v>0</v>
      </c>
      <c r="F20" s="373">
        <f t="shared" si="1"/>
        <v>1254.16</v>
      </c>
      <c r="G20" s="374">
        <f t="shared" si="2"/>
        <v>0.02667204916796694</v>
      </c>
      <c r="H20" s="371">
        <v>271.28200000000004</v>
      </c>
      <c r="I20" s="372">
        <v>344.52000000000004</v>
      </c>
      <c r="J20" s="373">
        <v>0.4</v>
      </c>
      <c r="K20" s="372">
        <v>0</v>
      </c>
      <c r="L20" s="373">
        <f t="shared" si="3"/>
        <v>616.2020000000001</v>
      </c>
      <c r="M20" s="375">
        <f t="shared" si="4"/>
        <v>1.0353066040032326</v>
      </c>
      <c r="N20" s="371">
        <v>4243.569</v>
      </c>
      <c r="O20" s="372">
        <v>2072.069</v>
      </c>
      <c r="P20" s="373">
        <v>1383.4840000000004</v>
      </c>
      <c r="Q20" s="372">
        <v>1304.412</v>
      </c>
      <c r="R20" s="373">
        <f t="shared" si="5"/>
        <v>9003.534000000001</v>
      </c>
      <c r="S20" s="374">
        <f t="shared" si="6"/>
        <v>0.0363265513204126</v>
      </c>
      <c r="T20" s="371">
        <v>978.4099999999999</v>
      </c>
      <c r="U20" s="372">
        <v>1590.195</v>
      </c>
      <c r="V20" s="373">
        <v>2.721</v>
      </c>
      <c r="W20" s="372">
        <v>0.958</v>
      </c>
      <c r="X20" s="373">
        <f t="shared" si="7"/>
        <v>2572.2839999999997</v>
      </c>
      <c r="Y20" s="376">
        <f t="shared" si="8"/>
        <v>2.5002099301632335</v>
      </c>
    </row>
    <row r="21" spans="1:25" s="146" customFormat="1" ht="19.5" customHeight="1">
      <c r="A21" s="153" t="s">
        <v>56</v>
      </c>
      <c r="B21" s="150">
        <f>SUM(B22:B32)</f>
        <v>3644.928999999999</v>
      </c>
      <c r="C21" s="149">
        <f>SUM(C22:C32)</f>
        <v>3852.144</v>
      </c>
      <c r="D21" s="148">
        <f>SUM(D22:D32)</f>
        <v>349.0450000000001</v>
      </c>
      <c r="E21" s="149">
        <f>SUM(E22:E32)</f>
        <v>186.175</v>
      </c>
      <c r="F21" s="148">
        <f aca="true" t="shared" si="9" ref="F21:F56">SUM(B21:E21)</f>
        <v>8032.292999999999</v>
      </c>
      <c r="G21" s="151">
        <f aca="true" t="shared" si="10" ref="G21:G56">F21/$F$9</f>
        <v>0.17082167652254626</v>
      </c>
      <c r="H21" s="150">
        <f>SUM(H22:H32)</f>
        <v>4530.001</v>
      </c>
      <c r="I21" s="149">
        <f>SUM(I22:I32)</f>
        <v>4724.602</v>
      </c>
      <c r="J21" s="148">
        <f>SUM(J22:J32)</f>
        <v>55.265</v>
      </c>
      <c r="K21" s="149">
        <f>SUM(K22:K32)</f>
        <v>303.91999999999996</v>
      </c>
      <c r="L21" s="148">
        <f aca="true" t="shared" si="11" ref="L21:L56">SUM(H21:K21)</f>
        <v>9613.787999999999</v>
      </c>
      <c r="M21" s="152">
        <f t="shared" si="0"/>
        <v>-0.164502795360164</v>
      </c>
      <c r="N21" s="150">
        <f>SUM(N22:N32)</f>
        <v>17642.965</v>
      </c>
      <c r="O21" s="149">
        <f>SUM(O22:O32)</f>
        <v>21083.682999999997</v>
      </c>
      <c r="P21" s="148">
        <f>SUM(P22:P32)</f>
        <v>1099.5370000000003</v>
      </c>
      <c r="Q21" s="149">
        <f>SUM(Q22:Q32)</f>
        <v>538.2760000000001</v>
      </c>
      <c r="R21" s="148">
        <f aca="true" t="shared" si="12" ref="R21:R56">SUM(N21:Q21)</f>
        <v>40364.460999999996</v>
      </c>
      <c r="S21" s="151">
        <f aca="true" t="shared" si="13" ref="S21:S56">R21/$R$9</f>
        <v>0.16285845802740262</v>
      </c>
      <c r="T21" s="150">
        <f>SUM(T22:T32)</f>
        <v>18952.333999999995</v>
      </c>
      <c r="U21" s="149">
        <f>SUM(U22:U32)</f>
        <v>22062.041000000005</v>
      </c>
      <c r="V21" s="148">
        <f>SUM(V22:V32)</f>
        <v>652.6489999999999</v>
      </c>
      <c r="W21" s="149">
        <f>SUM(W22:W32)</f>
        <v>1369.3709999999999</v>
      </c>
      <c r="X21" s="148">
        <f aca="true" t="shared" si="14" ref="X21:X56">SUM(T21:W21)</f>
        <v>43036.395</v>
      </c>
      <c r="Y21" s="147">
        <f aca="true" t="shared" si="15" ref="Y21:Y56">IF(ISERROR(R21/X21-1),"         /0",IF(R21/X21&gt;5,"  *  ",(R21/X21-1)))</f>
        <v>-0.062085451162905314</v>
      </c>
    </row>
    <row r="22" spans="1:25" ht="19.5" customHeight="1">
      <c r="A22" s="363" t="s">
        <v>294</v>
      </c>
      <c r="B22" s="364">
        <v>733.1959999999999</v>
      </c>
      <c r="C22" s="365">
        <v>597.716</v>
      </c>
      <c r="D22" s="366">
        <v>218.655</v>
      </c>
      <c r="E22" s="365">
        <v>51.148</v>
      </c>
      <c r="F22" s="366">
        <f t="shared" si="9"/>
        <v>1600.7149999999997</v>
      </c>
      <c r="G22" s="367">
        <f t="shared" si="10"/>
        <v>0.034042186948955624</v>
      </c>
      <c r="H22" s="364">
        <v>642.45</v>
      </c>
      <c r="I22" s="365">
        <v>743.0110000000001</v>
      </c>
      <c r="J22" s="366">
        <v>0.39</v>
      </c>
      <c r="K22" s="365">
        <v>0.912</v>
      </c>
      <c r="L22" s="366">
        <f t="shared" si="11"/>
        <v>1386.7630000000004</v>
      </c>
      <c r="M22" s="368">
        <f t="shared" si="0"/>
        <v>0.15428158957226246</v>
      </c>
      <c r="N22" s="364">
        <v>3501.454</v>
      </c>
      <c r="O22" s="365">
        <v>5553.1759999999995</v>
      </c>
      <c r="P22" s="366">
        <v>671.451</v>
      </c>
      <c r="Q22" s="365">
        <v>51.148</v>
      </c>
      <c r="R22" s="366">
        <f t="shared" si="12"/>
        <v>9777.228999999998</v>
      </c>
      <c r="S22" s="367">
        <f t="shared" si="13"/>
        <v>0.03944817790879961</v>
      </c>
      <c r="T22" s="384">
        <v>2831.474</v>
      </c>
      <c r="U22" s="365">
        <v>5502.289000000001</v>
      </c>
      <c r="V22" s="366">
        <v>0.39</v>
      </c>
      <c r="W22" s="365">
        <v>4.324</v>
      </c>
      <c r="X22" s="366">
        <f t="shared" si="14"/>
        <v>8338.477</v>
      </c>
      <c r="Y22" s="369">
        <f t="shared" si="15"/>
        <v>0.172543739102476</v>
      </c>
    </row>
    <row r="23" spans="1:25" ht="19.5" customHeight="1">
      <c r="A23" s="370" t="s">
        <v>295</v>
      </c>
      <c r="B23" s="371">
        <v>484.521</v>
      </c>
      <c r="C23" s="372">
        <v>1025.281</v>
      </c>
      <c r="D23" s="373">
        <v>0</v>
      </c>
      <c r="E23" s="372">
        <v>0</v>
      </c>
      <c r="F23" s="373">
        <f t="shared" si="9"/>
        <v>1509.802</v>
      </c>
      <c r="G23" s="374">
        <f t="shared" si="10"/>
        <v>0.03210875261361773</v>
      </c>
      <c r="H23" s="371">
        <v>980.0730000000001</v>
      </c>
      <c r="I23" s="372">
        <v>1267.63</v>
      </c>
      <c r="J23" s="373"/>
      <c r="K23" s="372"/>
      <c r="L23" s="373">
        <f t="shared" si="11"/>
        <v>2247.7030000000004</v>
      </c>
      <c r="M23" s="375">
        <f t="shared" si="0"/>
        <v>-0.32829114878611654</v>
      </c>
      <c r="N23" s="371">
        <v>2335.6680000000006</v>
      </c>
      <c r="O23" s="372">
        <v>4611.500999999999</v>
      </c>
      <c r="P23" s="373">
        <v>107.79599999999999</v>
      </c>
      <c r="Q23" s="372">
        <v>51.963</v>
      </c>
      <c r="R23" s="373">
        <f t="shared" si="12"/>
        <v>7106.928</v>
      </c>
      <c r="S23" s="374">
        <f t="shared" si="13"/>
        <v>0.028674316631944436</v>
      </c>
      <c r="T23" s="385">
        <v>3892.9339999999993</v>
      </c>
      <c r="U23" s="372">
        <v>6137.6720000000005</v>
      </c>
      <c r="V23" s="373">
        <v>9.223</v>
      </c>
      <c r="W23" s="372">
        <v>0.2</v>
      </c>
      <c r="X23" s="373">
        <f t="shared" si="14"/>
        <v>10040.029</v>
      </c>
      <c r="Y23" s="376">
        <f t="shared" si="15"/>
        <v>-0.2921406900318715</v>
      </c>
    </row>
    <row r="24" spans="1:25" ht="19.5" customHeight="1">
      <c r="A24" s="370" t="s">
        <v>297</v>
      </c>
      <c r="B24" s="371">
        <v>566.0840000000001</v>
      </c>
      <c r="C24" s="372">
        <v>408.496</v>
      </c>
      <c r="D24" s="373">
        <v>6.735</v>
      </c>
      <c r="E24" s="372">
        <v>59.336999999999996</v>
      </c>
      <c r="F24" s="373">
        <f t="shared" si="9"/>
        <v>1040.652</v>
      </c>
      <c r="G24" s="374">
        <f t="shared" si="10"/>
        <v>0.02213140373695791</v>
      </c>
      <c r="H24" s="371">
        <v>564.963</v>
      </c>
      <c r="I24" s="372">
        <v>460.236</v>
      </c>
      <c r="J24" s="373"/>
      <c r="K24" s="372">
        <v>49.261</v>
      </c>
      <c r="L24" s="373">
        <f t="shared" si="11"/>
        <v>1074.46</v>
      </c>
      <c r="M24" s="375">
        <f aca="true" t="shared" si="16" ref="M24:M39">IF(ISERROR(F24/L24-1),"         /0",(F24/L24-1))</f>
        <v>-0.03146510805427838</v>
      </c>
      <c r="N24" s="371">
        <v>2313.394</v>
      </c>
      <c r="O24" s="372">
        <v>1937.0560000000003</v>
      </c>
      <c r="P24" s="373">
        <v>6.735</v>
      </c>
      <c r="Q24" s="372">
        <v>94.731</v>
      </c>
      <c r="R24" s="373">
        <f t="shared" si="12"/>
        <v>4351.915999999999</v>
      </c>
      <c r="S24" s="374">
        <f t="shared" si="13"/>
        <v>0.017558671952160636</v>
      </c>
      <c r="T24" s="385">
        <v>1696.988</v>
      </c>
      <c r="U24" s="372">
        <v>1533.8659999999998</v>
      </c>
      <c r="V24" s="373"/>
      <c r="W24" s="372">
        <v>49.261</v>
      </c>
      <c r="X24" s="373">
        <f t="shared" si="14"/>
        <v>3280.115</v>
      </c>
      <c r="Y24" s="376">
        <f t="shared" si="15"/>
        <v>0.32675714113681975</v>
      </c>
    </row>
    <row r="25" spans="1:25" ht="19.5" customHeight="1">
      <c r="A25" s="370" t="s">
        <v>293</v>
      </c>
      <c r="B25" s="371">
        <v>634.9879999999999</v>
      </c>
      <c r="C25" s="372">
        <v>334.786</v>
      </c>
      <c r="D25" s="373">
        <v>0</v>
      </c>
      <c r="E25" s="372">
        <v>13.711</v>
      </c>
      <c r="F25" s="373">
        <f t="shared" si="9"/>
        <v>983.4849999999999</v>
      </c>
      <c r="G25" s="374">
        <f t="shared" si="10"/>
        <v>0.02091564096762611</v>
      </c>
      <c r="H25" s="371">
        <v>786.949</v>
      </c>
      <c r="I25" s="372">
        <v>544.9849999999999</v>
      </c>
      <c r="J25" s="373">
        <v>0</v>
      </c>
      <c r="K25" s="372">
        <v>0</v>
      </c>
      <c r="L25" s="373">
        <f t="shared" si="11"/>
        <v>1331.9339999999997</v>
      </c>
      <c r="M25" s="375">
        <f t="shared" si="16"/>
        <v>-0.2616113110709689</v>
      </c>
      <c r="N25" s="371">
        <v>2982.791</v>
      </c>
      <c r="O25" s="372">
        <v>2448.3909999999996</v>
      </c>
      <c r="P25" s="373">
        <v>5.878</v>
      </c>
      <c r="Q25" s="372">
        <v>120.168</v>
      </c>
      <c r="R25" s="373">
        <f t="shared" si="12"/>
        <v>5557.227999999999</v>
      </c>
      <c r="S25" s="374">
        <f t="shared" si="13"/>
        <v>0.022421743300045715</v>
      </c>
      <c r="T25" s="385">
        <v>3266.694</v>
      </c>
      <c r="U25" s="372">
        <v>2517.6910000000003</v>
      </c>
      <c r="V25" s="373">
        <v>0.3</v>
      </c>
      <c r="W25" s="372">
        <v>35.647</v>
      </c>
      <c r="X25" s="373">
        <f t="shared" si="14"/>
        <v>5820.332</v>
      </c>
      <c r="Y25" s="376">
        <f t="shared" si="15"/>
        <v>-0.04520429418802929</v>
      </c>
    </row>
    <row r="26" spans="1:25" ht="19.5" customHeight="1">
      <c r="A26" s="370" t="s">
        <v>299</v>
      </c>
      <c r="B26" s="371">
        <v>275.405</v>
      </c>
      <c r="C26" s="372">
        <v>132.893</v>
      </c>
      <c r="D26" s="373">
        <v>71.065</v>
      </c>
      <c r="E26" s="372">
        <v>0</v>
      </c>
      <c r="F26" s="373">
        <f t="shared" si="9"/>
        <v>479.363</v>
      </c>
      <c r="G26" s="374">
        <f t="shared" si="10"/>
        <v>0.01019454735066031</v>
      </c>
      <c r="H26" s="371">
        <v>531.594</v>
      </c>
      <c r="I26" s="372">
        <v>245.41899999999998</v>
      </c>
      <c r="J26" s="373">
        <v>0</v>
      </c>
      <c r="K26" s="372">
        <v>58.568</v>
      </c>
      <c r="L26" s="373">
        <f t="shared" si="11"/>
        <v>835.581</v>
      </c>
      <c r="M26" s="375">
        <f t="shared" si="16"/>
        <v>-0.42631175194266024</v>
      </c>
      <c r="N26" s="371">
        <v>1493.352</v>
      </c>
      <c r="O26" s="372">
        <v>888.5770000000001</v>
      </c>
      <c r="P26" s="373">
        <v>138.643</v>
      </c>
      <c r="Q26" s="372">
        <v>7.29</v>
      </c>
      <c r="R26" s="373">
        <f t="shared" si="12"/>
        <v>2527.862</v>
      </c>
      <c r="S26" s="374">
        <f t="shared" si="13"/>
        <v>0.010199162759192203</v>
      </c>
      <c r="T26" s="385">
        <v>2480.3959999999997</v>
      </c>
      <c r="U26" s="372">
        <v>838.3519999999999</v>
      </c>
      <c r="V26" s="373">
        <v>22.209</v>
      </c>
      <c r="W26" s="372">
        <v>382.881</v>
      </c>
      <c r="X26" s="373">
        <f t="shared" si="14"/>
        <v>3723.8379999999993</v>
      </c>
      <c r="Y26" s="376">
        <f t="shared" si="15"/>
        <v>-0.3211675695881505</v>
      </c>
    </row>
    <row r="27" spans="1:25" ht="19.5" customHeight="1">
      <c r="A27" s="370" t="s">
        <v>296</v>
      </c>
      <c r="B27" s="371">
        <v>171.52</v>
      </c>
      <c r="C27" s="372">
        <v>186.886</v>
      </c>
      <c r="D27" s="373">
        <v>0</v>
      </c>
      <c r="E27" s="372">
        <v>0</v>
      </c>
      <c r="F27" s="373">
        <f>SUM(B27:E27)</f>
        <v>358.406</v>
      </c>
      <c r="G27" s="374">
        <f>F27/$F$9</f>
        <v>0.007622171376933054</v>
      </c>
      <c r="H27" s="371">
        <v>169.014</v>
      </c>
      <c r="I27" s="372">
        <v>250.54000000000002</v>
      </c>
      <c r="J27" s="373">
        <v>0</v>
      </c>
      <c r="K27" s="372">
        <v>0</v>
      </c>
      <c r="L27" s="373">
        <f>SUM(H27:K27)</f>
        <v>419.55400000000003</v>
      </c>
      <c r="M27" s="375">
        <f>IF(ISERROR(F27/L27-1),"         /0",(F27/L27-1))</f>
        <v>-0.14574524375884867</v>
      </c>
      <c r="N27" s="371">
        <v>921.6370000000001</v>
      </c>
      <c r="O27" s="372">
        <v>816.201</v>
      </c>
      <c r="P27" s="373"/>
      <c r="Q27" s="372"/>
      <c r="R27" s="373">
        <f>SUM(N27:Q27)</f>
        <v>1737.8380000000002</v>
      </c>
      <c r="S27" s="374">
        <f>R27/$R$9</f>
        <v>0.007011653567761635</v>
      </c>
      <c r="T27" s="385">
        <v>711.7759999999998</v>
      </c>
      <c r="U27" s="372">
        <v>952.71</v>
      </c>
      <c r="V27" s="373">
        <v>0</v>
      </c>
      <c r="W27" s="372">
        <v>0</v>
      </c>
      <c r="X27" s="373">
        <f>SUM(T27:W27)</f>
        <v>1664.4859999999999</v>
      </c>
      <c r="Y27" s="376">
        <f>IF(ISERROR(R27/X27-1),"         /0",IF(R27/X27&gt;5,"  *  ",(R27/X27-1)))</f>
        <v>0.04406885969602636</v>
      </c>
    </row>
    <row r="28" spans="1:25" ht="19.5" customHeight="1">
      <c r="A28" s="370" t="s">
        <v>379</v>
      </c>
      <c r="B28" s="371">
        <v>0</v>
      </c>
      <c r="C28" s="372">
        <v>255.776</v>
      </c>
      <c r="D28" s="373">
        <v>0</v>
      </c>
      <c r="E28" s="372">
        <v>42.484</v>
      </c>
      <c r="F28" s="373">
        <f t="shared" si="9"/>
        <v>298.26</v>
      </c>
      <c r="G28" s="374">
        <f t="shared" si="10"/>
        <v>0.006343054622087946</v>
      </c>
      <c r="H28" s="371">
        <v>44.305</v>
      </c>
      <c r="I28" s="372">
        <v>685.508</v>
      </c>
      <c r="J28" s="373">
        <v>10.924</v>
      </c>
      <c r="K28" s="372">
        <v>20.639</v>
      </c>
      <c r="L28" s="373">
        <f t="shared" si="11"/>
        <v>761.376</v>
      </c>
      <c r="M28" s="375">
        <f t="shared" si="16"/>
        <v>-0.6082618837473206</v>
      </c>
      <c r="N28" s="371">
        <v>42.185</v>
      </c>
      <c r="O28" s="372">
        <v>2271.1</v>
      </c>
      <c r="P28" s="373"/>
      <c r="Q28" s="372">
        <v>44.635000000000005</v>
      </c>
      <c r="R28" s="373">
        <f t="shared" si="12"/>
        <v>2357.92</v>
      </c>
      <c r="S28" s="374">
        <f t="shared" si="13"/>
        <v>0.009513497909757132</v>
      </c>
      <c r="T28" s="385">
        <v>44.346999999999994</v>
      </c>
      <c r="U28" s="372">
        <v>2427.268</v>
      </c>
      <c r="V28" s="373">
        <v>165.87900000000002</v>
      </c>
      <c r="W28" s="372">
        <v>64.03099999999999</v>
      </c>
      <c r="X28" s="373">
        <f t="shared" si="14"/>
        <v>2701.525</v>
      </c>
      <c r="Y28" s="376">
        <f t="shared" si="15"/>
        <v>-0.12718927272559022</v>
      </c>
    </row>
    <row r="29" spans="1:25" ht="19.5" customHeight="1">
      <c r="A29" s="370" t="s">
        <v>301</v>
      </c>
      <c r="B29" s="371">
        <v>183.60899999999998</v>
      </c>
      <c r="C29" s="372">
        <v>68.491</v>
      </c>
      <c r="D29" s="373">
        <v>0</v>
      </c>
      <c r="E29" s="372">
        <v>0</v>
      </c>
      <c r="F29" s="373">
        <f t="shared" si="9"/>
        <v>252.09999999999997</v>
      </c>
      <c r="G29" s="374">
        <f t="shared" si="10"/>
        <v>0.00536137621614823</v>
      </c>
      <c r="H29" s="371">
        <v>188.808</v>
      </c>
      <c r="I29" s="372">
        <v>6.167</v>
      </c>
      <c r="J29" s="373"/>
      <c r="K29" s="372"/>
      <c r="L29" s="373">
        <f t="shared" si="11"/>
        <v>194.975</v>
      </c>
      <c r="M29" s="375">
        <f t="shared" si="16"/>
        <v>0.2929862802923451</v>
      </c>
      <c r="N29" s="371">
        <v>942.3600000000001</v>
      </c>
      <c r="O29" s="372">
        <v>257.118</v>
      </c>
      <c r="P29" s="373">
        <v>0</v>
      </c>
      <c r="Q29" s="372">
        <v>8.286</v>
      </c>
      <c r="R29" s="373">
        <f t="shared" si="12"/>
        <v>1207.7640000000001</v>
      </c>
      <c r="S29" s="374">
        <f t="shared" si="13"/>
        <v>0.00487296443029446</v>
      </c>
      <c r="T29" s="385">
        <v>859.3850000000001</v>
      </c>
      <c r="U29" s="372">
        <v>122.91699999999999</v>
      </c>
      <c r="V29" s="373"/>
      <c r="W29" s="372"/>
      <c r="X29" s="373">
        <f t="shared" si="14"/>
        <v>982.3020000000001</v>
      </c>
      <c r="Y29" s="376">
        <f t="shared" si="15"/>
        <v>0.22952411783748783</v>
      </c>
    </row>
    <row r="30" spans="1:25" ht="19.5" customHeight="1">
      <c r="A30" s="370" t="s">
        <v>380</v>
      </c>
      <c r="B30" s="371">
        <v>0</v>
      </c>
      <c r="C30" s="372">
        <v>184.29200000000003</v>
      </c>
      <c r="D30" s="373">
        <v>0</v>
      </c>
      <c r="E30" s="372">
        <v>0</v>
      </c>
      <c r="F30" s="373">
        <f t="shared" si="9"/>
        <v>184.29200000000003</v>
      </c>
      <c r="G30" s="374">
        <f t="shared" si="10"/>
        <v>0.003919312755360531</v>
      </c>
      <c r="H30" s="371">
        <v>0</v>
      </c>
      <c r="I30" s="372">
        <v>0.004</v>
      </c>
      <c r="J30" s="373"/>
      <c r="K30" s="372"/>
      <c r="L30" s="373">
        <f t="shared" si="11"/>
        <v>0.004</v>
      </c>
      <c r="M30" s="375" t="s">
        <v>46</v>
      </c>
      <c r="N30" s="371">
        <v>97.215</v>
      </c>
      <c r="O30" s="372">
        <v>459.9630000000001</v>
      </c>
      <c r="P30" s="373"/>
      <c r="Q30" s="372"/>
      <c r="R30" s="373">
        <f t="shared" si="12"/>
        <v>557.1780000000001</v>
      </c>
      <c r="S30" s="374">
        <f t="shared" si="13"/>
        <v>0.0022480456242631895</v>
      </c>
      <c r="T30" s="385">
        <v>59.462999999999994</v>
      </c>
      <c r="U30" s="372">
        <v>221.678</v>
      </c>
      <c r="V30" s="373"/>
      <c r="W30" s="372"/>
      <c r="X30" s="373">
        <f t="shared" si="14"/>
        <v>281.14099999999996</v>
      </c>
      <c r="Y30" s="376">
        <f t="shared" si="15"/>
        <v>0.9818454085316628</v>
      </c>
    </row>
    <row r="31" spans="1:25" ht="19.5" customHeight="1">
      <c r="A31" s="370" t="s">
        <v>298</v>
      </c>
      <c r="B31" s="371">
        <v>33.440000000000005</v>
      </c>
      <c r="C31" s="372">
        <v>58.327</v>
      </c>
      <c r="D31" s="373">
        <v>0</v>
      </c>
      <c r="E31" s="372">
        <v>0</v>
      </c>
      <c r="F31" s="373">
        <f t="shared" si="9"/>
        <v>91.767</v>
      </c>
      <c r="G31" s="374">
        <f t="shared" si="10"/>
        <v>0.0019515962365223112</v>
      </c>
      <c r="H31" s="371">
        <v>46.801</v>
      </c>
      <c r="I31" s="372">
        <v>85.669</v>
      </c>
      <c r="J31" s="373"/>
      <c r="K31" s="372">
        <v>33.69</v>
      </c>
      <c r="L31" s="373">
        <f t="shared" si="11"/>
        <v>166.16</v>
      </c>
      <c r="M31" s="375">
        <f t="shared" si="16"/>
        <v>-0.44771906596052</v>
      </c>
      <c r="N31" s="371">
        <v>126.05799999999999</v>
      </c>
      <c r="O31" s="372">
        <v>304.825</v>
      </c>
      <c r="P31" s="373">
        <v>0</v>
      </c>
      <c r="Q31" s="372">
        <v>7.317</v>
      </c>
      <c r="R31" s="373">
        <f t="shared" si="12"/>
        <v>438.2</v>
      </c>
      <c r="S31" s="374">
        <f t="shared" si="13"/>
        <v>0.0017680051842537384</v>
      </c>
      <c r="T31" s="385">
        <v>213.036</v>
      </c>
      <c r="U31" s="372">
        <v>325.643</v>
      </c>
      <c r="V31" s="373"/>
      <c r="W31" s="372">
        <v>33.69</v>
      </c>
      <c r="X31" s="373">
        <f t="shared" si="14"/>
        <v>572.3689999999999</v>
      </c>
      <c r="Y31" s="376">
        <f t="shared" si="15"/>
        <v>-0.2344099697922144</v>
      </c>
    </row>
    <row r="32" spans="1:25" ht="19.5" customHeight="1" thickBot="1">
      <c r="A32" s="370" t="s">
        <v>269</v>
      </c>
      <c r="B32" s="371">
        <v>562.1659999999999</v>
      </c>
      <c r="C32" s="372">
        <v>599.2000000000002</v>
      </c>
      <c r="D32" s="373">
        <v>52.59</v>
      </c>
      <c r="E32" s="372">
        <v>19.495</v>
      </c>
      <c r="F32" s="373">
        <f t="shared" si="9"/>
        <v>1233.4509999999998</v>
      </c>
      <c r="G32" s="374">
        <f t="shared" si="10"/>
        <v>0.026231633697676518</v>
      </c>
      <c r="H32" s="371">
        <v>575.044</v>
      </c>
      <c r="I32" s="372">
        <v>435.43300000000005</v>
      </c>
      <c r="J32" s="373">
        <v>43.951</v>
      </c>
      <c r="K32" s="372">
        <v>140.85</v>
      </c>
      <c r="L32" s="373">
        <f t="shared" si="11"/>
        <v>1195.278</v>
      </c>
      <c r="M32" s="375">
        <f t="shared" si="16"/>
        <v>0.031936503474505384</v>
      </c>
      <c r="N32" s="371">
        <v>2886.851</v>
      </c>
      <c r="O32" s="372">
        <v>1535.7750000000003</v>
      </c>
      <c r="P32" s="373">
        <v>169.03400000000002</v>
      </c>
      <c r="Q32" s="372">
        <v>152.738</v>
      </c>
      <c r="R32" s="373">
        <f t="shared" si="12"/>
        <v>4744.398</v>
      </c>
      <c r="S32" s="374">
        <f t="shared" si="13"/>
        <v>0.01914221875892987</v>
      </c>
      <c r="T32" s="385">
        <v>2895.8410000000003</v>
      </c>
      <c r="U32" s="372">
        <v>1481.955</v>
      </c>
      <c r="V32" s="373">
        <v>454.64799999999985</v>
      </c>
      <c r="W32" s="372">
        <v>799.337</v>
      </c>
      <c r="X32" s="373">
        <f t="shared" si="14"/>
        <v>5631.781000000001</v>
      </c>
      <c r="Y32" s="376">
        <f t="shared" si="15"/>
        <v>-0.15756702897360542</v>
      </c>
    </row>
    <row r="33" spans="1:25" s="146" customFormat="1" ht="19.5" customHeight="1">
      <c r="A33" s="153" t="s">
        <v>55</v>
      </c>
      <c r="B33" s="150">
        <f>SUM(B34:B42)</f>
        <v>1330.185</v>
      </c>
      <c r="C33" s="149">
        <f>SUM(C34:C42)</f>
        <v>2199.695</v>
      </c>
      <c r="D33" s="148">
        <f>SUM(D34:D42)</f>
        <v>0</v>
      </c>
      <c r="E33" s="149">
        <f>SUM(E34:E42)</f>
        <v>0</v>
      </c>
      <c r="F33" s="148">
        <f t="shared" si="9"/>
        <v>3529.88</v>
      </c>
      <c r="G33" s="151">
        <f t="shared" si="10"/>
        <v>0.07506947512041776</v>
      </c>
      <c r="H33" s="150">
        <f>SUM(H34:H42)</f>
        <v>2086.534</v>
      </c>
      <c r="I33" s="195">
        <f>SUM(I34:I42)</f>
        <v>1817.0639999999999</v>
      </c>
      <c r="J33" s="148">
        <f>SUM(J34:J42)</f>
        <v>0</v>
      </c>
      <c r="K33" s="149">
        <f>SUM(K34:K42)</f>
        <v>0.3</v>
      </c>
      <c r="L33" s="148">
        <f t="shared" si="11"/>
        <v>3903.898</v>
      </c>
      <c r="M33" s="152">
        <f t="shared" si="16"/>
        <v>-0.09580629411936481</v>
      </c>
      <c r="N33" s="150">
        <f>SUM(N34:N42)</f>
        <v>6981.810999999999</v>
      </c>
      <c r="O33" s="149">
        <f>SUM(O34:O42)</f>
        <v>8361.154</v>
      </c>
      <c r="P33" s="148">
        <f>SUM(P34:P42)</f>
        <v>97.468</v>
      </c>
      <c r="Q33" s="149">
        <f>SUM(Q34:Q42)</f>
        <v>12.109</v>
      </c>
      <c r="R33" s="148">
        <f t="shared" si="12"/>
        <v>15452.542000000001</v>
      </c>
      <c r="S33" s="151">
        <f t="shared" si="13"/>
        <v>0.06234635866247976</v>
      </c>
      <c r="T33" s="150">
        <f>SUM(T34:T42)</f>
        <v>12892.148</v>
      </c>
      <c r="U33" s="149">
        <f>SUM(U34:U42)</f>
        <v>8073.810999999998</v>
      </c>
      <c r="V33" s="148">
        <f>SUM(V34:V42)</f>
        <v>610.775</v>
      </c>
      <c r="W33" s="149">
        <f>SUM(W34:W42)</f>
        <v>6.178999999999999</v>
      </c>
      <c r="X33" s="148">
        <f t="shared" si="14"/>
        <v>21582.912999999997</v>
      </c>
      <c r="Y33" s="147">
        <f t="shared" si="15"/>
        <v>-0.28403816482047606</v>
      </c>
    </row>
    <row r="34" spans="1:25" ht="19.5" customHeight="1">
      <c r="A34" s="363" t="s">
        <v>308</v>
      </c>
      <c r="B34" s="364">
        <v>315.902</v>
      </c>
      <c r="C34" s="365">
        <v>770.652</v>
      </c>
      <c r="D34" s="366">
        <v>0</v>
      </c>
      <c r="E34" s="365">
        <v>0</v>
      </c>
      <c r="F34" s="366">
        <f t="shared" si="9"/>
        <v>1086.554</v>
      </c>
      <c r="G34" s="367">
        <f t="shared" si="10"/>
        <v>0.023107595292188518</v>
      </c>
      <c r="H34" s="364">
        <v>404.084</v>
      </c>
      <c r="I34" s="387">
        <v>671.474</v>
      </c>
      <c r="J34" s="366"/>
      <c r="K34" s="365"/>
      <c r="L34" s="366">
        <f t="shared" si="11"/>
        <v>1075.558</v>
      </c>
      <c r="M34" s="368">
        <f t="shared" si="16"/>
        <v>0.010223530483711718</v>
      </c>
      <c r="N34" s="364">
        <v>2299.081</v>
      </c>
      <c r="O34" s="365">
        <v>3101.38</v>
      </c>
      <c r="P34" s="366"/>
      <c r="Q34" s="365"/>
      <c r="R34" s="366">
        <f t="shared" si="12"/>
        <v>5400.461</v>
      </c>
      <c r="S34" s="367">
        <f t="shared" si="13"/>
        <v>0.021789235612414717</v>
      </c>
      <c r="T34" s="364">
        <v>2055.038</v>
      </c>
      <c r="U34" s="365">
        <v>3401.8959999999997</v>
      </c>
      <c r="V34" s="366"/>
      <c r="W34" s="365"/>
      <c r="X34" s="366">
        <f t="shared" si="14"/>
        <v>5456.933999999999</v>
      </c>
      <c r="Y34" s="369">
        <f t="shared" si="15"/>
        <v>-0.010348851571230111</v>
      </c>
    </row>
    <row r="35" spans="1:25" ht="19.5" customHeight="1">
      <c r="A35" s="370" t="s">
        <v>381</v>
      </c>
      <c r="B35" s="371">
        <v>761.256</v>
      </c>
      <c r="C35" s="372">
        <v>185.654</v>
      </c>
      <c r="D35" s="373">
        <v>0</v>
      </c>
      <c r="E35" s="372">
        <v>0</v>
      </c>
      <c r="F35" s="373">
        <f t="shared" si="9"/>
        <v>946.91</v>
      </c>
      <c r="G35" s="374">
        <f t="shared" si="10"/>
        <v>0.020137805445588738</v>
      </c>
      <c r="H35" s="371">
        <v>447.601</v>
      </c>
      <c r="I35" s="390">
        <v>159.461</v>
      </c>
      <c r="J35" s="373"/>
      <c r="K35" s="372"/>
      <c r="L35" s="373">
        <f t="shared" si="11"/>
        <v>607.062</v>
      </c>
      <c r="M35" s="375">
        <f t="shared" si="16"/>
        <v>0.5598242024702582</v>
      </c>
      <c r="N35" s="371">
        <v>2891.944</v>
      </c>
      <c r="O35" s="372">
        <v>530.1669999999999</v>
      </c>
      <c r="P35" s="373">
        <v>96.968</v>
      </c>
      <c r="Q35" s="372">
        <v>11.984</v>
      </c>
      <c r="R35" s="373">
        <f t="shared" si="12"/>
        <v>3531.0629999999996</v>
      </c>
      <c r="S35" s="374">
        <f t="shared" si="13"/>
        <v>0.014246777019458142</v>
      </c>
      <c r="T35" s="371">
        <v>4213.224999999999</v>
      </c>
      <c r="U35" s="372">
        <v>476.156</v>
      </c>
      <c r="V35" s="373">
        <v>610.775</v>
      </c>
      <c r="W35" s="372">
        <v>5.879</v>
      </c>
      <c r="X35" s="373">
        <f t="shared" si="14"/>
        <v>5306.034999999999</v>
      </c>
      <c r="Y35" s="376">
        <f t="shared" si="15"/>
        <v>-0.33451946698429236</v>
      </c>
    </row>
    <row r="36" spans="1:25" ht="19.5" customHeight="1">
      <c r="A36" s="370" t="s">
        <v>311</v>
      </c>
      <c r="B36" s="371">
        <v>51.59</v>
      </c>
      <c r="C36" s="372">
        <v>344.99800000000005</v>
      </c>
      <c r="D36" s="373">
        <v>0</v>
      </c>
      <c r="E36" s="372">
        <v>0</v>
      </c>
      <c r="F36" s="373">
        <f t="shared" si="9"/>
        <v>396.5880000000001</v>
      </c>
      <c r="G36" s="374">
        <f t="shared" si="10"/>
        <v>0.00843418274815468</v>
      </c>
      <c r="H36" s="371">
        <v>127.533</v>
      </c>
      <c r="I36" s="390">
        <v>321.873</v>
      </c>
      <c r="J36" s="373"/>
      <c r="K36" s="372"/>
      <c r="L36" s="373">
        <f t="shared" si="11"/>
        <v>449.406</v>
      </c>
      <c r="M36" s="375">
        <f t="shared" si="16"/>
        <v>-0.1175284709149409</v>
      </c>
      <c r="N36" s="371">
        <v>569.385</v>
      </c>
      <c r="O36" s="372">
        <v>1327.36</v>
      </c>
      <c r="P36" s="373"/>
      <c r="Q36" s="372"/>
      <c r="R36" s="373">
        <f t="shared" si="12"/>
        <v>1896.745</v>
      </c>
      <c r="S36" s="374">
        <f t="shared" si="13"/>
        <v>0.00765279551165531</v>
      </c>
      <c r="T36" s="371">
        <v>621.579</v>
      </c>
      <c r="U36" s="372">
        <v>1352.953</v>
      </c>
      <c r="V36" s="373"/>
      <c r="W36" s="372"/>
      <c r="X36" s="373">
        <f t="shared" si="14"/>
        <v>1974.532</v>
      </c>
      <c r="Y36" s="376">
        <f t="shared" si="15"/>
        <v>-0.03939515794122361</v>
      </c>
    </row>
    <row r="37" spans="1:25" ht="19.5" customHeight="1">
      <c r="A37" s="370" t="s">
        <v>313</v>
      </c>
      <c r="B37" s="371">
        <v>14.514</v>
      </c>
      <c r="C37" s="372">
        <v>200.25199999999998</v>
      </c>
      <c r="D37" s="373">
        <v>0</v>
      </c>
      <c r="E37" s="372">
        <v>0</v>
      </c>
      <c r="F37" s="373">
        <f t="shared" si="9"/>
        <v>214.766</v>
      </c>
      <c r="G37" s="374">
        <f t="shared" si="10"/>
        <v>0.0045673991449317365</v>
      </c>
      <c r="H37" s="371">
        <v>12.836</v>
      </c>
      <c r="I37" s="390">
        <v>224.31</v>
      </c>
      <c r="J37" s="373"/>
      <c r="K37" s="372"/>
      <c r="L37" s="373">
        <f t="shared" si="11"/>
        <v>237.14600000000002</v>
      </c>
      <c r="M37" s="375">
        <f t="shared" si="16"/>
        <v>-0.09437224325942672</v>
      </c>
      <c r="N37" s="371">
        <v>72.34700000000001</v>
      </c>
      <c r="O37" s="372">
        <v>1021.2429999999999</v>
      </c>
      <c r="P37" s="373"/>
      <c r="Q37" s="372"/>
      <c r="R37" s="373">
        <f t="shared" si="12"/>
        <v>1093.59</v>
      </c>
      <c r="S37" s="374">
        <f t="shared" si="13"/>
        <v>0.004412306685184951</v>
      </c>
      <c r="T37" s="371">
        <v>41.239000000000004</v>
      </c>
      <c r="U37" s="372">
        <v>962.212</v>
      </c>
      <c r="V37" s="373"/>
      <c r="W37" s="372"/>
      <c r="X37" s="373">
        <f t="shared" si="14"/>
        <v>1003.451</v>
      </c>
      <c r="Y37" s="376">
        <f t="shared" si="15"/>
        <v>0.0898290001205837</v>
      </c>
    </row>
    <row r="38" spans="1:25" ht="19.5" customHeight="1">
      <c r="A38" s="370" t="s">
        <v>310</v>
      </c>
      <c r="B38" s="371">
        <v>15.334</v>
      </c>
      <c r="C38" s="372">
        <v>184.035</v>
      </c>
      <c r="D38" s="373">
        <v>0</v>
      </c>
      <c r="E38" s="372">
        <v>0</v>
      </c>
      <c r="F38" s="373">
        <f>SUM(B38:E38)</f>
        <v>199.369</v>
      </c>
      <c r="G38" s="374">
        <f>F38/$F$9</f>
        <v>0.004239953252031958</v>
      </c>
      <c r="H38" s="371">
        <v>19.878999999999998</v>
      </c>
      <c r="I38" s="390">
        <v>184.726</v>
      </c>
      <c r="J38" s="373"/>
      <c r="K38" s="372"/>
      <c r="L38" s="373">
        <f>SUM(H38:K38)</f>
        <v>204.605</v>
      </c>
      <c r="M38" s="375">
        <f>IF(ISERROR(F38/L38-1),"         /0",(F38/L38-1))</f>
        <v>-0.025590772464015976</v>
      </c>
      <c r="N38" s="371">
        <v>85.751</v>
      </c>
      <c r="O38" s="372">
        <v>742.5459999999999</v>
      </c>
      <c r="P38" s="373"/>
      <c r="Q38" s="372"/>
      <c r="R38" s="373">
        <f>SUM(N38:Q38)</f>
        <v>828.2969999999999</v>
      </c>
      <c r="S38" s="374">
        <f>R38/$R$9</f>
        <v>0.0033419292334591934</v>
      </c>
      <c r="T38" s="371">
        <v>124.427</v>
      </c>
      <c r="U38" s="372">
        <v>904.851</v>
      </c>
      <c r="V38" s="373"/>
      <c r="W38" s="372"/>
      <c r="X38" s="373">
        <f>SUM(T38:W38)</f>
        <v>1029.278</v>
      </c>
      <c r="Y38" s="376">
        <f>IF(ISERROR(R38/X38-1),"         /0",IF(R38/X38&gt;5,"  *  ",(R38/X38-1)))</f>
        <v>-0.19526405888399456</v>
      </c>
    </row>
    <row r="39" spans="1:25" ht="19.5" customHeight="1">
      <c r="A39" s="370" t="s">
        <v>314</v>
      </c>
      <c r="B39" s="371">
        <v>94.223</v>
      </c>
      <c r="C39" s="372">
        <v>102.67699999999999</v>
      </c>
      <c r="D39" s="373">
        <v>0</v>
      </c>
      <c r="E39" s="372">
        <v>0</v>
      </c>
      <c r="F39" s="373">
        <f t="shared" si="9"/>
        <v>196.89999999999998</v>
      </c>
      <c r="G39" s="374">
        <f t="shared" si="10"/>
        <v>0.004187445366757582</v>
      </c>
      <c r="H39" s="371">
        <v>599.094</v>
      </c>
      <c r="I39" s="390">
        <v>124.023</v>
      </c>
      <c r="J39" s="373"/>
      <c r="K39" s="372"/>
      <c r="L39" s="373">
        <f t="shared" si="11"/>
        <v>723.1170000000001</v>
      </c>
      <c r="M39" s="375">
        <f t="shared" si="16"/>
        <v>-0.7277065813692667</v>
      </c>
      <c r="N39" s="371">
        <v>569.4359999999999</v>
      </c>
      <c r="O39" s="372">
        <v>527.534</v>
      </c>
      <c r="P39" s="373"/>
      <c r="Q39" s="372"/>
      <c r="R39" s="373">
        <f t="shared" si="12"/>
        <v>1096.9699999999998</v>
      </c>
      <c r="S39" s="374">
        <f t="shared" si="13"/>
        <v>0.004425943968440947</v>
      </c>
      <c r="T39" s="371">
        <v>3510.100000000001</v>
      </c>
      <c r="U39" s="372">
        <v>235.21300000000002</v>
      </c>
      <c r="V39" s="373"/>
      <c r="W39" s="372"/>
      <c r="X39" s="373">
        <f t="shared" si="14"/>
        <v>3745.313000000001</v>
      </c>
      <c r="Y39" s="376">
        <f t="shared" si="15"/>
        <v>-0.7071085914581774</v>
      </c>
    </row>
    <row r="40" spans="1:25" ht="19.5" customHeight="1">
      <c r="A40" s="370" t="s">
        <v>312</v>
      </c>
      <c r="B40" s="371">
        <v>15.594000000000001</v>
      </c>
      <c r="C40" s="372">
        <v>95.76599999999999</v>
      </c>
      <c r="D40" s="373">
        <v>0</v>
      </c>
      <c r="E40" s="372">
        <v>0</v>
      </c>
      <c r="F40" s="373">
        <f t="shared" si="9"/>
        <v>111.35999999999999</v>
      </c>
      <c r="G40" s="374">
        <f t="shared" si="10"/>
        <v>0.00236827788746635</v>
      </c>
      <c r="H40" s="371">
        <v>11.053</v>
      </c>
      <c r="I40" s="390">
        <v>65.022</v>
      </c>
      <c r="J40" s="373"/>
      <c r="K40" s="372"/>
      <c r="L40" s="373">
        <f t="shared" si="11"/>
        <v>76.075</v>
      </c>
      <c r="M40" s="375" t="s">
        <v>46</v>
      </c>
      <c r="N40" s="371">
        <v>118.565</v>
      </c>
      <c r="O40" s="372">
        <v>497.52099999999996</v>
      </c>
      <c r="P40" s="373">
        <v>0</v>
      </c>
      <c r="Q40" s="372"/>
      <c r="R40" s="373">
        <f t="shared" si="12"/>
        <v>616.086</v>
      </c>
      <c r="S40" s="374">
        <f t="shared" si="13"/>
        <v>0.002485721684039591</v>
      </c>
      <c r="T40" s="371">
        <v>52.171</v>
      </c>
      <c r="U40" s="372">
        <v>319.072</v>
      </c>
      <c r="V40" s="373"/>
      <c r="W40" s="372"/>
      <c r="X40" s="373">
        <f t="shared" si="14"/>
        <v>371.243</v>
      </c>
      <c r="Y40" s="376">
        <f t="shared" si="15"/>
        <v>0.6595221997451803</v>
      </c>
    </row>
    <row r="41" spans="1:25" ht="19.5" customHeight="1">
      <c r="A41" s="370" t="s">
        <v>309</v>
      </c>
      <c r="B41" s="371">
        <v>5.477</v>
      </c>
      <c r="C41" s="372">
        <v>67.246</v>
      </c>
      <c r="D41" s="373">
        <v>0</v>
      </c>
      <c r="E41" s="372">
        <v>0</v>
      </c>
      <c r="F41" s="373">
        <f t="shared" si="9"/>
        <v>72.723</v>
      </c>
      <c r="G41" s="374">
        <f t="shared" si="10"/>
        <v>0.0015465900934825377</v>
      </c>
      <c r="H41" s="371">
        <v>2.036</v>
      </c>
      <c r="I41" s="390">
        <v>29.838</v>
      </c>
      <c r="J41" s="373"/>
      <c r="K41" s="372"/>
      <c r="L41" s="373">
        <f t="shared" si="11"/>
        <v>31.874000000000002</v>
      </c>
      <c r="M41" s="375" t="s">
        <v>46</v>
      </c>
      <c r="N41" s="371">
        <v>67.851</v>
      </c>
      <c r="O41" s="372">
        <v>208.08200000000002</v>
      </c>
      <c r="P41" s="373"/>
      <c r="Q41" s="372"/>
      <c r="R41" s="373">
        <f t="shared" si="12"/>
        <v>275.933</v>
      </c>
      <c r="S41" s="374">
        <f t="shared" si="13"/>
        <v>0.0011133066510878292</v>
      </c>
      <c r="T41" s="371">
        <v>19.295</v>
      </c>
      <c r="U41" s="372">
        <v>174.66799999999998</v>
      </c>
      <c r="V41" s="373"/>
      <c r="W41" s="372"/>
      <c r="X41" s="373">
        <f t="shared" si="14"/>
        <v>193.96299999999997</v>
      </c>
      <c r="Y41" s="376">
        <f t="shared" si="15"/>
        <v>0.42260637338049034</v>
      </c>
    </row>
    <row r="42" spans="1:25" ht="19.5" customHeight="1" thickBot="1">
      <c r="A42" s="377" t="s">
        <v>269</v>
      </c>
      <c r="B42" s="378">
        <v>56.295</v>
      </c>
      <c r="C42" s="379">
        <v>248.415</v>
      </c>
      <c r="D42" s="380">
        <v>0</v>
      </c>
      <c r="E42" s="379">
        <v>0</v>
      </c>
      <c r="F42" s="380">
        <f t="shared" si="9"/>
        <v>304.71</v>
      </c>
      <c r="G42" s="381">
        <f t="shared" si="10"/>
        <v>0.006480225889815658</v>
      </c>
      <c r="H42" s="378">
        <v>462.41800000000006</v>
      </c>
      <c r="I42" s="393">
        <v>36.337</v>
      </c>
      <c r="J42" s="380">
        <v>0</v>
      </c>
      <c r="K42" s="379">
        <v>0.3</v>
      </c>
      <c r="L42" s="380">
        <f t="shared" si="11"/>
        <v>499.05500000000006</v>
      </c>
      <c r="M42" s="382">
        <f aca="true" t="shared" si="17" ref="M42:M56">IF(ISERROR(F42/L42-1),"         /0",(F42/L42-1))</f>
        <v>-0.3894260151686689</v>
      </c>
      <c r="N42" s="378">
        <v>307.45099999999996</v>
      </c>
      <c r="O42" s="379">
        <v>405.321</v>
      </c>
      <c r="P42" s="380">
        <v>0.5</v>
      </c>
      <c r="Q42" s="379">
        <v>0.125</v>
      </c>
      <c r="R42" s="380">
        <f t="shared" si="12"/>
        <v>713.3969999999999</v>
      </c>
      <c r="S42" s="381">
        <f t="shared" si="13"/>
        <v>0.002878342296739078</v>
      </c>
      <c r="T42" s="378">
        <v>2255.0740000000005</v>
      </c>
      <c r="U42" s="379">
        <v>246.78999999999996</v>
      </c>
      <c r="V42" s="380">
        <v>0</v>
      </c>
      <c r="W42" s="379">
        <v>0.3</v>
      </c>
      <c r="X42" s="380">
        <f t="shared" si="14"/>
        <v>2502.1640000000007</v>
      </c>
      <c r="Y42" s="383">
        <f t="shared" si="15"/>
        <v>-0.7148879929532997</v>
      </c>
    </row>
    <row r="43" spans="1:25" s="146" customFormat="1" ht="19.5" customHeight="1">
      <c r="A43" s="153" t="s">
        <v>54</v>
      </c>
      <c r="B43" s="150">
        <f>SUM(B44:B52)</f>
        <v>2911.292</v>
      </c>
      <c r="C43" s="149">
        <f>SUM(C44:C52)</f>
        <v>1717.7189999999998</v>
      </c>
      <c r="D43" s="148">
        <f>SUM(D44:D52)</f>
        <v>331.415</v>
      </c>
      <c r="E43" s="149">
        <f>SUM(E44:E52)</f>
        <v>298.574</v>
      </c>
      <c r="F43" s="148">
        <f t="shared" si="9"/>
        <v>5258.999999999999</v>
      </c>
      <c r="G43" s="151">
        <f t="shared" si="10"/>
        <v>0.11184243364031551</v>
      </c>
      <c r="H43" s="150">
        <f>SUM(H44:H52)</f>
        <v>2864.8529999999996</v>
      </c>
      <c r="I43" s="149">
        <f>SUM(I44:I52)</f>
        <v>1988.1910000000003</v>
      </c>
      <c r="J43" s="148">
        <f>SUM(J44:J52)</f>
        <v>130.59699999999998</v>
      </c>
      <c r="K43" s="149">
        <f>SUM(K44:K52)</f>
        <v>138.167</v>
      </c>
      <c r="L43" s="148">
        <f t="shared" si="11"/>
        <v>5121.808</v>
      </c>
      <c r="M43" s="152">
        <f t="shared" si="17"/>
        <v>0.026785853745395993</v>
      </c>
      <c r="N43" s="150">
        <f>SUM(N44:N52)</f>
        <v>13912.984999999997</v>
      </c>
      <c r="O43" s="149">
        <f>SUM(O44:O52)</f>
        <v>8650.061</v>
      </c>
      <c r="P43" s="148">
        <f>SUM(P44:P52)</f>
        <v>1069.623</v>
      </c>
      <c r="Q43" s="149">
        <f>SUM(Q44:Q52)</f>
        <v>708.4940000000001</v>
      </c>
      <c r="R43" s="148">
        <f t="shared" si="12"/>
        <v>24341.162999999993</v>
      </c>
      <c r="S43" s="151">
        <f t="shared" si="13"/>
        <v>0.09820927059508276</v>
      </c>
      <c r="T43" s="150">
        <f>SUM(T44:T52)</f>
        <v>13114.481</v>
      </c>
      <c r="U43" s="149">
        <f>SUM(U44:U52)</f>
        <v>9748.042999999998</v>
      </c>
      <c r="V43" s="148">
        <f>SUM(V44:V52)</f>
        <v>328.717</v>
      </c>
      <c r="W43" s="149">
        <f>SUM(W44:W52)</f>
        <v>525.092</v>
      </c>
      <c r="X43" s="148">
        <f t="shared" si="14"/>
        <v>23716.333</v>
      </c>
      <c r="Y43" s="147">
        <f t="shared" si="15"/>
        <v>0.02634597852880516</v>
      </c>
    </row>
    <row r="44" spans="1:25" s="138" customFormat="1" ht="19.5" customHeight="1">
      <c r="A44" s="363" t="s">
        <v>321</v>
      </c>
      <c r="B44" s="364">
        <v>1692.2839999999997</v>
      </c>
      <c r="C44" s="365">
        <v>1112.4279999999999</v>
      </c>
      <c r="D44" s="366">
        <v>0</v>
      </c>
      <c r="E44" s="365">
        <v>0</v>
      </c>
      <c r="F44" s="366">
        <f t="shared" si="9"/>
        <v>2804.7119999999995</v>
      </c>
      <c r="G44" s="367">
        <f t="shared" si="10"/>
        <v>0.05964742645753881</v>
      </c>
      <c r="H44" s="364">
        <v>1426.51</v>
      </c>
      <c r="I44" s="365">
        <v>1298.729</v>
      </c>
      <c r="J44" s="366">
        <v>130.59699999999998</v>
      </c>
      <c r="K44" s="365">
        <v>137.867</v>
      </c>
      <c r="L44" s="366">
        <f t="shared" si="11"/>
        <v>2993.7030000000004</v>
      </c>
      <c r="M44" s="368">
        <f t="shared" si="17"/>
        <v>-0.06312950883905344</v>
      </c>
      <c r="N44" s="364">
        <v>8182.143999999998</v>
      </c>
      <c r="O44" s="365">
        <v>5286.885</v>
      </c>
      <c r="P44" s="366">
        <v>1.316</v>
      </c>
      <c r="Q44" s="365">
        <v>3.065</v>
      </c>
      <c r="R44" s="366">
        <f t="shared" si="12"/>
        <v>13473.41</v>
      </c>
      <c r="S44" s="367">
        <f t="shared" si="13"/>
        <v>0.05436115638880913</v>
      </c>
      <c r="T44" s="384">
        <v>7169.905000000001</v>
      </c>
      <c r="U44" s="365">
        <v>6318.543</v>
      </c>
      <c r="V44" s="366">
        <v>325.08299999999997</v>
      </c>
      <c r="W44" s="365">
        <v>427.492</v>
      </c>
      <c r="X44" s="366">
        <f t="shared" si="14"/>
        <v>14241.023000000001</v>
      </c>
      <c r="Y44" s="369">
        <f t="shared" si="15"/>
        <v>-0.053901535023151204</v>
      </c>
    </row>
    <row r="45" spans="1:25" s="138" customFormat="1" ht="19.5" customHeight="1">
      <c r="A45" s="370" t="s">
        <v>322</v>
      </c>
      <c r="B45" s="371">
        <v>596.374</v>
      </c>
      <c r="C45" s="372">
        <v>237.36200000000002</v>
      </c>
      <c r="D45" s="373">
        <v>331.415</v>
      </c>
      <c r="E45" s="372">
        <v>298.574</v>
      </c>
      <c r="F45" s="373">
        <f t="shared" si="9"/>
        <v>1463.7250000000001</v>
      </c>
      <c r="G45" s="374">
        <f t="shared" si="10"/>
        <v>0.03112883935732475</v>
      </c>
      <c r="H45" s="371">
        <v>732.1479999999999</v>
      </c>
      <c r="I45" s="372">
        <v>372.969</v>
      </c>
      <c r="J45" s="373"/>
      <c r="K45" s="372"/>
      <c r="L45" s="373">
        <f t="shared" si="11"/>
        <v>1105.117</v>
      </c>
      <c r="M45" s="375">
        <f t="shared" si="17"/>
        <v>0.32449776810962105</v>
      </c>
      <c r="N45" s="371">
        <v>2674.524</v>
      </c>
      <c r="O45" s="372">
        <v>1611.4679999999998</v>
      </c>
      <c r="P45" s="373">
        <v>821.501</v>
      </c>
      <c r="Q45" s="372">
        <v>681.1310000000001</v>
      </c>
      <c r="R45" s="373">
        <f t="shared" si="12"/>
        <v>5788.624000000001</v>
      </c>
      <c r="S45" s="374">
        <f t="shared" si="13"/>
        <v>0.023355356553390265</v>
      </c>
      <c r="T45" s="385">
        <v>3237.72</v>
      </c>
      <c r="U45" s="372">
        <v>2245.85</v>
      </c>
      <c r="V45" s="373">
        <v>0</v>
      </c>
      <c r="W45" s="372">
        <v>0</v>
      </c>
      <c r="X45" s="373">
        <f t="shared" si="14"/>
        <v>5483.57</v>
      </c>
      <c r="Y45" s="376">
        <f t="shared" si="15"/>
        <v>0.05563054725297589</v>
      </c>
    </row>
    <row r="46" spans="1:25" s="138" customFormat="1" ht="19.5" customHeight="1">
      <c r="A46" s="370" t="s">
        <v>323</v>
      </c>
      <c r="B46" s="371">
        <v>142.525</v>
      </c>
      <c r="C46" s="372">
        <v>53.703</v>
      </c>
      <c r="D46" s="373">
        <v>0</v>
      </c>
      <c r="E46" s="372">
        <v>0</v>
      </c>
      <c r="F46" s="373">
        <f>SUM(B46:E46)</f>
        <v>196.228</v>
      </c>
      <c r="G46" s="374">
        <f>F46/$F$9</f>
        <v>0.004173154034678044</v>
      </c>
      <c r="H46" s="371">
        <v>178.36599999999999</v>
      </c>
      <c r="I46" s="372">
        <v>155.661</v>
      </c>
      <c r="J46" s="373">
        <v>0</v>
      </c>
      <c r="K46" s="372">
        <v>0</v>
      </c>
      <c r="L46" s="373">
        <f>SUM(H46:K46)</f>
        <v>334.027</v>
      </c>
      <c r="M46" s="375">
        <f t="shared" si="17"/>
        <v>-0.4125385073661709</v>
      </c>
      <c r="N46" s="371">
        <v>622.0509999999999</v>
      </c>
      <c r="O46" s="372">
        <v>532.186</v>
      </c>
      <c r="P46" s="373">
        <v>59.5</v>
      </c>
      <c r="Q46" s="372">
        <v>0</v>
      </c>
      <c r="R46" s="373">
        <f>SUM(N46:Q46)</f>
        <v>1213.737</v>
      </c>
      <c r="S46" s="374">
        <f>R46/$R$9</f>
        <v>0.004897063688545367</v>
      </c>
      <c r="T46" s="385">
        <v>760.395</v>
      </c>
      <c r="U46" s="372">
        <v>499.51300000000003</v>
      </c>
      <c r="V46" s="373">
        <v>0</v>
      </c>
      <c r="W46" s="372">
        <v>42.331</v>
      </c>
      <c r="X46" s="373">
        <f>SUM(T46:W46)</f>
        <v>1302.2389999999998</v>
      </c>
      <c r="Y46" s="376">
        <f>IF(ISERROR(R46/X46-1),"         /0",IF(R46/X46&gt;5,"  *  ",(R46/X46-1)))</f>
        <v>-0.06796141107738263</v>
      </c>
    </row>
    <row r="47" spans="1:25" s="138" customFormat="1" ht="19.5" customHeight="1">
      <c r="A47" s="370" t="s">
        <v>332</v>
      </c>
      <c r="B47" s="371">
        <v>105.822</v>
      </c>
      <c r="C47" s="372">
        <v>75.92099999999999</v>
      </c>
      <c r="D47" s="373">
        <v>0</v>
      </c>
      <c r="E47" s="372">
        <v>0</v>
      </c>
      <c r="F47" s="373">
        <f>SUM(B47:E47)</f>
        <v>181.743</v>
      </c>
      <c r="G47" s="374">
        <f>F47/$F$9</f>
        <v>0.003865103521029067</v>
      </c>
      <c r="H47" s="371">
        <v>99.577</v>
      </c>
      <c r="I47" s="372">
        <v>33.327</v>
      </c>
      <c r="J47" s="373"/>
      <c r="K47" s="372">
        <v>0</v>
      </c>
      <c r="L47" s="373">
        <f>SUM(H47:K47)</f>
        <v>132.904</v>
      </c>
      <c r="M47" s="375">
        <f>IF(ISERROR(F47/L47-1),"         /0",(F47/L47-1))</f>
        <v>0.3674757719857942</v>
      </c>
      <c r="N47" s="371">
        <v>458.767</v>
      </c>
      <c r="O47" s="372">
        <v>190.327</v>
      </c>
      <c r="P47" s="373"/>
      <c r="Q47" s="372"/>
      <c r="R47" s="373">
        <f>SUM(N47:Q47)</f>
        <v>649.094</v>
      </c>
      <c r="S47" s="374">
        <f>R47/$R$9</f>
        <v>0.002618899034842529</v>
      </c>
      <c r="T47" s="385">
        <v>406.68600000000004</v>
      </c>
      <c r="U47" s="372">
        <v>158.892</v>
      </c>
      <c r="V47" s="373"/>
      <c r="W47" s="372">
        <v>0</v>
      </c>
      <c r="X47" s="373">
        <f>SUM(T47:W47)</f>
        <v>565.578</v>
      </c>
      <c r="Y47" s="376">
        <f>IF(ISERROR(R47/X47-1),"         /0",IF(R47/X47&gt;5,"  *  ",(R47/X47-1)))</f>
        <v>0.1476648667380982</v>
      </c>
    </row>
    <row r="48" spans="1:25" s="138" customFormat="1" ht="19.5" customHeight="1">
      <c r="A48" s="370" t="s">
        <v>325</v>
      </c>
      <c r="B48" s="371">
        <v>98.849</v>
      </c>
      <c r="C48" s="372">
        <v>24.244</v>
      </c>
      <c r="D48" s="373">
        <v>0</v>
      </c>
      <c r="E48" s="372">
        <v>0</v>
      </c>
      <c r="F48" s="373">
        <f>SUM(B48:E48)</f>
        <v>123.093</v>
      </c>
      <c r="G48" s="374">
        <f>F48/$F$9</f>
        <v>0.002617801993551504</v>
      </c>
      <c r="H48" s="371">
        <v>106.526</v>
      </c>
      <c r="I48" s="372">
        <v>16.332</v>
      </c>
      <c r="J48" s="373">
        <v>0</v>
      </c>
      <c r="K48" s="372">
        <v>0</v>
      </c>
      <c r="L48" s="373">
        <f>SUM(H48:K48)</f>
        <v>122.858</v>
      </c>
      <c r="M48" s="375">
        <f>IF(ISERROR(F48/L48-1),"         /0",(F48/L48-1))</f>
        <v>0.0019127773527161107</v>
      </c>
      <c r="N48" s="371">
        <v>477.697</v>
      </c>
      <c r="O48" s="372">
        <v>132.029</v>
      </c>
      <c r="P48" s="373">
        <v>2</v>
      </c>
      <c r="Q48" s="372">
        <v>0</v>
      </c>
      <c r="R48" s="373">
        <f>SUM(N48:Q48)</f>
        <v>611.726</v>
      </c>
      <c r="S48" s="374">
        <f>R48/$R$9</f>
        <v>0.002468130395579193</v>
      </c>
      <c r="T48" s="385">
        <v>361.815</v>
      </c>
      <c r="U48" s="372">
        <v>55.952999999999996</v>
      </c>
      <c r="V48" s="373">
        <v>0.18</v>
      </c>
      <c r="W48" s="372">
        <v>0</v>
      </c>
      <c r="X48" s="373">
        <f>SUM(T48:W48)</f>
        <v>417.948</v>
      </c>
      <c r="Y48" s="376">
        <f>IF(ISERROR(R48/X48-1),"         /0",IF(R48/X48&gt;5,"  *  ",(R48/X48-1)))</f>
        <v>0.4636414099361643</v>
      </c>
    </row>
    <row r="49" spans="1:25" s="138" customFormat="1" ht="19.5" customHeight="1">
      <c r="A49" s="370" t="s">
        <v>326</v>
      </c>
      <c r="B49" s="371">
        <v>62.107</v>
      </c>
      <c r="C49" s="372">
        <v>40.929</v>
      </c>
      <c r="D49" s="373">
        <v>0</v>
      </c>
      <c r="E49" s="372">
        <v>0</v>
      </c>
      <c r="F49" s="373">
        <f>SUM(B49:E49)</f>
        <v>103.036</v>
      </c>
      <c r="G49" s="374">
        <f>F49/$F$9</f>
        <v>0.002191252518076355</v>
      </c>
      <c r="H49" s="371">
        <v>60.246</v>
      </c>
      <c r="I49" s="372">
        <v>42.677</v>
      </c>
      <c r="J49" s="373"/>
      <c r="K49" s="372"/>
      <c r="L49" s="373">
        <f>SUM(H49:K49)</f>
        <v>102.923</v>
      </c>
      <c r="M49" s="375">
        <f>IF(ISERROR(F49/L49-1),"         /0",(F49/L49-1))</f>
        <v>0.0010979081449238315</v>
      </c>
      <c r="N49" s="371">
        <v>341.925</v>
      </c>
      <c r="O49" s="372">
        <v>158.85800000000003</v>
      </c>
      <c r="P49" s="373">
        <v>0</v>
      </c>
      <c r="Q49" s="372">
        <v>0</v>
      </c>
      <c r="R49" s="373">
        <f>SUM(N49:Q49)</f>
        <v>500.783</v>
      </c>
      <c r="S49" s="374">
        <f>R49/$R$9</f>
        <v>0.002020508763546645</v>
      </c>
      <c r="T49" s="385">
        <v>238.262</v>
      </c>
      <c r="U49" s="372">
        <v>144.452</v>
      </c>
      <c r="V49" s="373">
        <v>0.3</v>
      </c>
      <c r="W49" s="372">
        <v>0</v>
      </c>
      <c r="X49" s="373">
        <f>SUM(T49:W49)</f>
        <v>383.014</v>
      </c>
      <c r="Y49" s="376">
        <f>IF(ISERROR(R49/X49-1),"         /0",IF(R49/X49&gt;5,"  *  ",(R49/X49-1)))</f>
        <v>0.30747962215480373</v>
      </c>
    </row>
    <row r="50" spans="1:25" s="138" customFormat="1" ht="19.5" customHeight="1">
      <c r="A50" s="370" t="s">
        <v>331</v>
      </c>
      <c r="B50" s="371">
        <v>21.496</v>
      </c>
      <c r="C50" s="372">
        <v>52.71</v>
      </c>
      <c r="D50" s="373">
        <v>0</v>
      </c>
      <c r="E50" s="372">
        <v>0</v>
      </c>
      <c r="F50" s="373">
        <f>SUM(B50:E50)</f>
        <v>74.206</v>
      </c>
      <c r="G50" s="374">
        <f>F50/$F$9</f>
        <v>0.0015781288516283048</v>
      </c>
      <c r="H50" s="371">
        <v>89.507</v>
      </c>
      <c r="I50" s="372">
        <v>27.881</v>
      </c>
      <c r="J50" s="373"/>
      <c r="K50" s="372"/>
      <c r="L50" s="373">
        <f>SUM(H50:K50)</f>
        <v>117.388</v>
      </c>
      <c r="M50" s="375">
        <f>IF(ISERROR(F50/L50-1),"         /0",(F50/L50-1))</f>
        <v>-0.3678570211605956</v>
      </c>
      <c r="N50" s="371">
        <v>122.06199999999998</v>
      </c>
      <c r="O50" s="372">
        <v>148.07</v>
      </c>
      <c r="P50" s="373"/>
      <c r="Q50" s="372"/>
      <c r="R50" s="373">
        <f>SUM(N50:Q50)</f>
        <v>270.13199999999995</v>
      </c>
      <c r="S50" s="374">
        <f>R50/$R$9</f>
        <v>0.001089901361097286</v>
      </c>
      <c r="T50" s="385">
        <v>198.186</v>
      </c>
      <c r="U50" s="372">
        <v>107.981</v>
      </c>
      <c r="V50" s="373">
        <v>0</v>
      </c>
      <c r="W50" s="372">
        <v>0</v>
      </c>
      <c r="X50" s="373">
        <f>SUM(T50:W50)</f>
        <v>306.16700000000003</v>
      </c>
      <c r="Y50" s="376">
        <f>IF(ISERROR(R50/X50-1),"         /0",IF(R50/X50&gt;5,"  *  ",(R50/X50-1)))</f>
        <v>-0.11769720446684351</v>
      </c>
    </row>
    <row r="51" spans="1:25" s="138" customFormat="1" ht="19.5" customHeight="1">
      <c r="A51" s="370" t="s">
        <v>334</v>
      </c>
      <c r="B51" s="371">
        <v>39.697</v>
      </c>
      <c r="C51" s="372">
        <v>5.427</v>
      </c>
      <c r="D51" s="373">
        <v>0</v>
      </c>
      <c r="E51" s="372">
        <v>0</v>
      </c>
      <c r="F51" s="373">
        <f>SUM(B51:E51)</f>
        <v>45.124</v>
      </c>
      <c r="G51" s="374">
        <f>F51/$F$9</f>
        <v>0.0009596459356504275</v>
      </c>
      <c r="H51" s="371">
        <v>39.846</v>
      </c>
      <c r="I51" s="372">
        <v>4.927</v>
      </c>
      <c r="J51" s="373"/>
      <c r="K51" s="372"/>
      <c r="L51" s="373">
        <f>SUM(H51:K51)</f>
        <v>44.772999999999996</v>
      </c>
      <c r="M51" s="375">
        <f>IF(ISERROR(F51/L51-1),"         /0",(F51/L51-1))</f>
        <v>0.007839546155048893</v>
      </c>
      <c r="N51" s="371">
        <v>230.27</v>
      </c>
      <c r="O51" s="372">
        <v>19.161</v>
      </c>
      <c r="P51" s="373">
        <v>12.6</v>
      </c>
      <c r="Q51" s="372">
        <v>4.35</v>
      </c>
      <c r="R51" s="373">
        <f>SUM(N51:Q51)</f>
        <v>266.38100000000003</v>
      </c>
      <c r="S51" s="374">
        <f>R51/$R$9</f>
        <v>0.0010747672044424809</v>
      </c>
      <c r="T51" s="385">
        <v>185.362</v>
      </c>
      <c r="U51" s="372">
        <v>31.898</v>
      </c>
      <c r="V51" s="373"/>
      <c r="W51" s="372"/>
      <c r="X51" s="373">
        <f>SUM(T51:W51)</f>
        <v>217.26</v>
      </c>
      <c r="Y51" s="376">
        <f>IF(ISERROR(R51/X51-1),"         /0",IF(R51/X51&gt;5,"  *  ",(R51/X51-1)))</f>
        <v>0.22609316026880255</v>
      </c>
    </row>
    <row r="52" spans="1:25" s="138" customFormat="1" ht="19.5" customHeight="1" thickBot="1">
      <c r="A52" s="370" t="s">
        <v>269</v>
      </c>
      <c r="B52" s="371">
        <v>152.13799999999998</v>
      </c>
      <c r="C52" s="372">
        <v>114.99499999999999</v>
      </c>
      <c r="D52" s="373">
        <v>0</v>
      </c>
      <c r="E52" s="372">
        <v>0</v>
      </c>
      <c r="F52" s="373">
        <f t="shared" si="9"/>
        <v>267.133</v>
      </c>
      <c r="G52" s="374">
        <f t="shared" si="10"/>
        <v>0.005681080970838259</v>
      </c>
      <c r="H52" s="371">
        <v>132.127</v>
      </c>
      <c r="I52" s="372">
        <v>35.687999999999995</v>
      </c>
      <c r="J52" s="373">
        <v>0</v>
      </c>
      <c r="K52" s="372">
        <v>0.3</v>
      </c>
      <c r="L52" s="373">
        <f t="shared" si="11"/>
        <v>168.115</v>
      </c>
      <c r="M52" s="375">
        <f t="shared" si="17"/>
        <v>0.5889896796835496</v>
      </c>
      <c r="N52" s="371">
        <v>803.5450000000001</v>
      </c>
      <c r="O52" s="372">
        <v>571.077</v>
      </c>
      <c r="P52" s="373">
        <v>172.706</v>
      </c>
      <c r="Q52" s="372">
        <v>19.947999999999997</v>
      </c>
      <c r="R52" s="373">
        <f t="shared" si="12"/>
        <v>1567.276</v>
      </c>
      <c r="S52" s="374">
        <f t="shared" si="13"/>
        <v>0.0063234872048299005</v>
      </c>
      <c r="T52" s="385">
        <v>556.15</v>
      </c>
      <c r="U52" s="372">
        <v>184.961</v>
      </c>
      <c r="V52" s="373">
        <v>3.154</v>
      </c>
      <c r="W52" s="372">
        <v>55.269</v>
      </c>
      <c r="X52" s="373">
        <f t="shared" si="14"/>
        <v>799.534</v>
      </c>
      <c r="Y52" s="376">
        <f t="shared" si="15"/>
        <v>0.9602368379581108</v>
      </c>
    </row>
    <row r="53" spans="1:25" s="146" customFormat="1" ht="19.5" customHeight="1">
      <c r="A53" s="153" t="s">
        <v>53</v>
      </c>
      <c r="B53" s="150">
        <f>SUM(B54:B55)</f>
        <v>61.190000000000005</v>
      </c>
      <c r="C53" s="149">
        <f>SUM(C54:C55)</f>
        <v>9.669</v>
      </c>
      <c r="D53" s="148">
        <f>SUM(D54:D55)</f>
        <v>78.536</v>
      </c>
      <c r="E53" s="149">
        <f>SUM(E54:E55)</f>
        <v>6.3999999999999995</v>
      </c>
      <c r="F53" s="148">
        <f t="shared" si="9"/>
        <v>155.79500000000002</v>
      </c>
      <c r="G53" s="151">
        <f t="shared" si="10"/>
        <v>0.0033132709543626086</v>
      </c>
      <c r="H53" s="150">
        <f>SUM(H54:H55)</f>
        <v>231.39499999999998</v>
      </c>
      <c r="I53" s="149">
        <f>SUM(I54:I55)</f>
        <v>41.156000000000006</v>
      </c>
      <c r="J53" s="148">
        <f>SUM(J54:J55)</f>
        <v>13.514000000000001</v>
      </c>
      <c r="K53" s="149">
        <f>SUM(K54:K55)</f>
        <v>98.334</v>
      </c>
      <c r="L53" s="148">
        <f t="shared" si="11"/>
        <v>384.399</v>
      </c>
      <c r="M53" s="152">
        <f t="shared" si="17"/>
        <v>-0.594704981022323</v>
      </c>
      <c r="N53" s="150">
        <f>SUM(N54:N55)</f>
        <v>710.4680000000001</v>
      </c>
      <c r="O53" s="149">
        <f>SUM(O54:O55)</f>
        <v>159.67</v>
      </c>
      <c r="P53" s="148">
        <f>SUM(P54:P55)</f>
        <v>251.652</v>
      </c>
      <c r="Q53" s="149">
        <f>SUM(Q54:Q55)</f>
        <v>26.607</v>
      </c>
      <c r="R53" s="148">
        <f t="shared" si="12"/>
        <v>1148.397</v>
      </c>
      <c r="S53" s="151">
        <f t="shared" si="13"/>
        <v>0.00463343644359069</v>
      </c>
      <c r="T53" s="150">
        <f>SUM(T54:T55)</f>
        <v>1374.8630000000003</v>
      </c>
      <c r="U53" s="149">
        <f>SUM(U54:U55)</f>
        <v>343.121</v>
      </c>
      <c r="V53" s="148">
        <f>SUM(V54:V55)</f>
        <v>65.50000000000001</v>
      </c>
      <c r="W53" s="149">
        <f>SUM(W54:W55)</f>
        <v>129.47199999999998</v>
      </c>
      <c r="X53" s="148">
        <f t="shared" si="14"/>
        <v>1912.9560000000004</v>
      </c>
      <c r="Y53" s="147">
        <f t="shared" si="15"/>
        <v>-0.3996741169164373</v>
      </c>
    </row>
    <row r="54" spans="1:25" ht="19.5" customHeight="1">
      <c r="A54" s="363" t="s">
        <v>341</v>
      </c>
      <c r="B54" s="364">
        <v>15.024</v>
      </c>
      <c r="C54" s="365">
        <v>9.144</v>
      </c>
      <c r="D54" s="366">
        <v>78.386</v>
      </c>
      <c r="E54" s="365">
        <v>6.3</v>
      </c>
      <c r="F54" s="366">
        <f t="shared" si="9"/>
        <v>108.854</v>
      </c>
      <c r="G54" s="367">
        <f t="shared" si="10"/>
        <v>0.0023149831282530723</v>
      </c>
      <c r="H54" s="364">
        <v>34.57300000000001</v>
      </c>
      <c r="I54" s="365">
        <v>21.811</v>
      </c>
      <c r="J54" s="366">
        <v>0.015</v>
      </c>
      <c r="K54" s="365">
        <v>0.065</v>
      </c>
      <c r="L54" s="366">
        <f t="shared" si="11"/>
        <v>56.464000000000006</v>
      </c>
      <c r="M54" s="368">
        <f t="shared" si="17"/>
        <v>0.9278478322470953</v>
      </c>
      <c r="N54" s="364">
        <v>167.568</v>
      </c>
      <c r="O54" s="365">
        <v>130.60399999999998</v>
      </c>
      <c r="P54" s="366">
        <v>215.86499999999998</v>
      </c>
      <c r="Q54" s="365">
        <v>16.819</v>
      </c>
      <c r="R54" s="366">
        <f t="shared" si="12"/>
        <v>530.856</v>
      </c>
      <c r="S54" s="367">
        <f t="shared" si="13"/>
        <v>0.00214184427223232</v>
      </c>
      <c r="T54" s="384">
        <v>186.668</v>
      </c>
      <c r="U54" s="365">
        <v>133.736</v>
      </c>
      <c r="V54" s="366">
        <v>0.135</v>
      </c>
      <c r="W54" s="365">
        <v>0.065</v>
      </c>
      <c r="X54" s="366">
        <f t="shared" si="14"/>
        <v>320.604</v>
      </c>
      <c r="Y54" s="369">
        <f t="shared" si="15"/>
        <v>0.6557996781075721</v>
      </c>
    </row>
    <row r="55" spans="1:25" ht="19.5" customHeight="1" thickBot="1">
      <c r="A55" s="370" t="s">
        <v>269</v>
      </c>
      <c r="B55" s="371">
        <v>46.166000000000004</v>
      </c>
      <c r="C55" s="372">
        <v>0.525</v>
      </c>
      <c r="D55" s="373">
        <v>0.15</v>
      </c>
      <c r="E55" s="372">
        <v>0.1</v>
      </c>
      <c r="F55" s="373">
        <f t="shared" si="9"/>
        <v>46.941</v>
      </c>
      <c r="G55" s="374">
        <f t="shared" si="10"/>
        <v>0.0009982878261095363</v>
      </c>
      <c r="H55" s="371">
        <v>196.82199999999997</v>
      </c>
      <c r="I55" s="372">
        <v>19.345000000000002</v>
      </c>
      <c r="J55" s="373">
        <v>13.499</v>
      </c>
      <c r="K55" s="372">
        <v>98.269</v>
      </c>
      <c r="L55" s="373">
        <f t="shared" si="11"/>
        <v>327.93499999999995</v>
      </c>
      <c r="M55" s="375">
        <f t="shared" si="17"/>
        <v>-0.8568588287313035</v>
      </c>
      <c r="N55" s="371">
        <v>542.9000000000001</v>
      </c>
      <c r="O55" s="372">
        <v>29.066000000000003</v>
      </c>
      <c r="P55" s="373">
        <v>35.787</v>
      </c>
      <c r="Q55" s="372">
        <v>9.787999999999998</v>
      </c>
      <c r="R55" s="373">
        <f t="shared" si="12"/>
        <v>617.5410000000002</v>
      </c>
      <c r="S55" s="374">
        <f t="shared" si="13"/>
        <v>0.002491592171358371</v>
      </c>
      <c r="T55" s="385">
        <v>1188.1950000000002</v>
      </c>
      <c r="U55" s="372">
        <v>209.38500000000002</v>
      </c>
      <c r="V55" s="373">
        <v>65.36500000000001</v>
      </c>
      <c r="W55" s="372">
        <v>129.40699999999998</v>
      </c>
      <c r="X55" s="373">
        <f t="shared" si="14"/>
        <v>1592.352</v>
      </c>
      <c r="Y55" s="376">
        <f t="shared" si="15"/>
        <v>-0.6121831102670765</v>
      </c>
    </row>
    <row r="56" spans="1:25" s="138" customFormat="1" ht="19.5" customHeight="1" thickBot="1">
      <c r="A56" s="145" t="s">
        <v>52</v>
      </c>
      <c r="B56" s="142">
        <v>40.857</v>
      </c>
      <c r="C56" s="141">
        <v>2.7209999999999996</v>
      </c>
      <c r="D56" s="140">
        <v>0</v>
      </c>
      <c r="E56" s="141">
        <v>0</v>
      </c>
      <c r="F56" s="140">
        <f t="shared" si="9"/>
        <v>43.577999999999996</v>
      </c>
      <c r="G56" s="143">
        <f t="shared" si="10"/>
        <v>0.0009267673651222037</v>
      </c>
      <c r="H56" s="142">
        <v>82.689</v>
      </c>
      <c r="I56" s="141">
        <v>0</v>
      </c>
      <c r="J56" s="140"/>
      <c r="K56" s="141"/>
      <c r="L56" s="140">
        <f t="shared" si="11"/>
        <v>82.689</v>
      </c>
      <c r="M56" s="144">
        <f t="shared" si="17"/>
        <v>-0.47298915212422454</v>
      </c>
      <c r="N56" s="142">
        <v>290.16100000000006</v>
      </c>
      <c r="O56" s="141">
        <v>5.297000000000001</v>
      </c>
      <c r="P56" s="140">
        <v>0.145</v>
      </c>
      <c r="Q56" s="141">
        <v>0.06</v>
      </c>
      <c r="R56" s="140">
        <f t="shared" si="12"/>
        <v>295.66300000000007</v>
      </c>
      <c r="S56" s="143">
        <f t="shared" si="13"/>
        <v>0.0011929112660703175</v>
      </c>
      <c r="T56" s="142">
        <v>538.8639999999999</v>
      </c>
      <c r="U56" s="141">
        <v>0</v>
      </c>
      <c r="V56" s="140"/>
      <c r="W56" s="141">
        <v>0</v>
      </c>
      <c r="X56" s="140">
        <f t="shared" si="14"/>
        <v>538.8639999999999</v>
      </c>
      <c r="Y56" s="139">
        <f t="shared" si="15"/>
        <v>-0.45132166928946804</v>
      </c>
    </row>
    <row r="57" ht="10.5" customHeight="1" thickTop="1">
      <c r="A57" s="105"/>
    </row>
    <row r="58" ht="14.25">
      <c r="A58" s="105" t="s">
        <v>51</v>
      </c>
    </row>
    <row r="59" ht="14.25">
      <c r="A59" s="112" t="s">
        <v>28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57:Y65536 M57:M65536 Y3 M3 M5 Y5 Y7:Y8 M7:M8">
    <cfRule type="cellIs" priority="4" dxfId="93" operator="lessThan" stopIfTrue="1">
      <formula>0</formula>
    </cfRule>
  </conditionalFormatting>
  <conditionalFormatting sqref="Y9:Y56 M9:M56">
    <cfRule type="cellIs" priority="5" dxfId="93" operator="lessThan" stopIfTrue="1">
      <formula>0</formula>
    </cfRule>
    <cfRule type="cellIs" priority="6" dxfId="95" operator="greaterThanOrEqual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3:W53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7"/>
  <sheetViews>
    <sheetView showGridLines="0" zoomScale="80" zoomScaleNormal="80" zoomScalePageLayoutView="0" workbookViewId="0" topLeftCell="A1">
      <selection activeCell="T44" sqref="T44:W44"/>
    </sheetView>
  </sheetViews>
  <sheetFormatPr defaultColWidth="8.00390625" defaultRowHeight="15"/>
  <cols>
    <col min="1" max="1" width="20.28125" style="112" customWidth="1"/>
    <col min="2" max="2" width="8.57421875" style="112" customWidth="1"/>
    <col min="3" max="3" width="9.7109375" style="112" bestFit="1" customWidth="1"/>
    <col min="4" max="4" width="8.00390625" style="112" bestFit="1" customWidth="1"/>
    <col min="5" max="5" width="9.7109375" style="112" bestFit="1" customWidth="1"/>
    <col min="6" max="6" width="9.421875" style="112" bestFit="1" customWidth="1"/>
    <col min="7" max="7" width="11.28125" style="112" customWidth="1"/>
    <col min="8" max="8" width="9.28125" style="112" bestFit="1" customWidth="1"/>
    <col min="9" max="9" width="9.7109375" style="112" bestFit="1" customWidth="1"/>
    <col min="10" max="10" width="8.57421875" style="112" customWidth="1"/>
    <col min="11" max="11" width="9.7109375" style="112" bestFit="1" customWidth="1"/>
    <col min="12" max="12" width="9.28125" style="112" bestFit="1" customWidth="1"/>
    <col min="13" max="13" width="9.421875" style="112" customWidth="1"/>
    <col min="14" max="14" width="9.7109375" style="112" customWidth="1"/>
    <col min="15" max="15" width="10.8515625" style="112" customWidth="1"/>
    <col min="16" max="16" width="9.57421875" style="112" customWidth="1"/>
    <col min="17" max="17" width="10.140625" style="112" customWidth="1"/>
    <col min="18" max="18" width="10.57421875" style="112" customWidth="1"/>
    <col min="19" max="19" width="11.00390625" style="112" customWidth="1"/>
    <col min="20" max="20" width="10.421875" style="112" customWidth="1"/>
    <col min="21" max="23" width="10.28125" style="112" customWidth="1"/>
    <col min="24" max="24" width="10.421875" style="112" customWidth="1"/>
    <col min="25" max="25" width="8.7109375" style="112" bestFit="1" customWidth="1"/>
    <col min="26" max="16384" width="8.00390625" style="112" customWidth="1"/>
  </cols>
  <sheetData>
    <row r="1" spans="24:25" ht="18.75" thickBot="1">
      <c r="X1" s="596" t="s">
        <v>27</v>
      </c>
      <c r="Y1" s="597"/>
    </row>
    <row r="2" ht="5.25" customHeight="1" thickBot="1"/>
    <row r="3" spans="1:25" ht="24.75" customHeight="1" thickTop="1">
      <c r="A3" s="654" t="s">
        <v>68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6"/>
    </row>
    <row r="4" spans="1:25" ht="21" customHeight="1" thickBot="1">
      <c r="A4" s="665" t="s">
        <v>43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6"/>
      <c r="R4" s="666"/>
      <c r="S4" s="666"/>
      <c r="T4" s="666"/>
      <c r="U4" s="666"/>
      <c r="V4" s="666"/>
      <c r="W4" s="666"/>
      <c r="X4" s="666"/>
      <c r="Y4" s="667"/>
    </row>
    <row r="5" spans="1:25" s="165" customFormat="1" ht="18" customHeight="1" thickBot="1" thickTop="1">
      <c r="A5" s="601" t="s">
        <v>67</v>
      </c>
      <c r="B5" s="671" t="s">
        <v>35</v>
      </c>
      <c r="C5" s="672"/>
      <c r="D5" s="672"/>
      <c r="E5" s="672"/>
      <c r="F5" s="672"/>
      <c r="G5" s="672"/>
      <c r="H5" s="672"/>
      <c r="I5" s="672"/>
      <c r="J5" s="673"/>
      <c r="K5" s="673"/>
      <c r="L5" s="673"/>
      <c r="M5" s="674"/>
      <c r="N5" s="671" t="s">
        <v>34</v>
      </c>
      <c r="O5" s="672"/>
      <c r="P5" s="672"/>
      <c r="Q5" s="672"/>
      <c r="R5" s="672"/>
      <c r="S5" s="672"/>
      <c r="T5" s="672"/>
      <c r="U5" s="672"/>
      <c r="V5" s="672"/>
      <c r="W5" s="672"/>
      <c r="X5" s="672"/>
      <c r="Y5" s="675"/>
    </row>
    <row r="6" spans="1:25" s="125" customFormat="1" ht="26.25" customHeight="1" thickBot="1">
      <c r="A6" s="602"/>
      <c r="B6" s="660" t="s">
        <v>149</v>
      </c>
      <c r="C6" s="661"/>
      <c r="D6" s="661"/>
      <c r="E6" s="661"/>
      <c r="F6" s="661"/>
      <c r="G6" s="657" t="s">
        <v>33</v>
      </c>
      <c r="H6" s="660" t="s">
        <v>146</v>
      </c>
      <c r="I6" s="661"/>
      <c r="J6" s="661"/>
      <c r="K6" s="661"/>
      <c r="L6" s="661"/>
      <c r="M6" s="668" t="s">
        <v>32</v>
      </c>
      <c r="N6" s="660" t="s">
        <v>147</v>
      </c>
      <c r="O6" s="661"/>
      <c r="P6" s="661"/>
      <c r="Q6" s="661"/>
      <c r="R6" s="661"/>
      <c r="S6" s="657" t="s">
        <v>33</v>
      </c>
      <c r="T6" s="660" t="s">
        <v>148</v>
      </c>
      <c r="U6" s="661"/>
      <c r="V6" s="661"/>
      <c r="W6" s="661"/>
      <c r="X6" s="661"/>
      <c r="Y6" s="662" t="s">
        <v>32</v>
      </c>
    </row>
    <row r="7" spans="1:25" s="125" customFormat="1" ht="26.25" customHeight="1">
      <c r="A7" s="603"/>
      <c r="B7" s="595" t="s">
        <v>21</v>
      </c>
      <c r="C7" s="591"/>
      <c r="D7" s="590" t="s">
        <v>20</v>
      </c>
      <c r="E7" s="591"/>
      <c r="F7" s="682" t="s">
        <v>16</v>
      </c>
      <c r="G7" s="658"/>
      <c r="H7" s="595" t="s">
        <v>21</v>
      </c>
      <c r="I7" s="591"/>
      <c r="J7" s="590" t="s">
        <v>20</v>
      </c>
      <c r="K7" s="591"/>
      <c r="L7" s="682" t="s">
        <v>16</v>
      </c>
      <c r="M7" s="669"/>
      <c r="N7" s="595" t="s">
        <v>21</v>
      </c>
      <c r="O7" s="591"/>
      <c r="P7" s="590" t="s">
        <v>20</v>
      </c>
      <c r="Q7" s="591"/>
      <c r="R7" s="682" t="s">
        <v>16</v>
      </c>
      <c r="S7" s="658"/>
      <c r="T7" s="595" t="s">
        <v>21</v>
      </c>
      <c r="U7" s="591"/>
      <c r="V7" s="590" t="s">
        <v>20</v>
      </c>
      <c r="W7" s="591"/>
      <c r="X7" s="682" t="s">
        <v>16</v>
      </c>
      <c r="Y7" s="663"/>
    </row>
    <row r="8" spans="1:25" s="161" customFormat="1" ht="15.75" customHeight="1" thickBot="1">
      <c r="A8" s="604"/>
      <c r="B8" s="164" t="s">
        <v>30</v>
      </c>
      <c r="C8" s="162" t="s">
        <v>29</v>
      </c>
      <c r="D8" s="163" t="s">
        <v>30</v>
      </c>
      <c r="E8" s="162" t="s">
        <v>29</v>
      </c>
      <c r="F8" s="653"/>
      <c r="G8" s="659"/>
      <c r="H8" s="164" t="s">
        <v>30</v>
      </c>
      <c r="I8" s="162" t="s">
        <v>29</v>
      </c>
      <c r="J8" s="163" t="s">
        <v>30</v>
      </c>
      <c r="K8" s="162" t="s">
        <v>29</v>
      </c>
      <c r="L8" s="653"/>
      <c r="M8" s="670"/>
      <c r="N8" s="164" t="s">
        <v>30</v>
      </c>
      <c r="O8" s="162" t="s">
        <v>29</v>
      </c>
      <c r="P8" s="163" t="s">
        <v>30</v>
      </c>
      <c r="Q8" s="162" t="s">
        <v>29</v>
      </c>
      <c r="R8" s="653"/>
      <c r="S8" s="659"/>
      <c r="T8" s="164" t="s">
        <v>30</v>
      </c>
      <c r="U8" s="162" t="s">
        <v>29</v>
      </c>
      <c r="V8" s="163" t="s">
        <v>30</v>
      </c>
      <c r="W8" s="162" t="s">
        <v>29</v>
      </c>
      <c r="X8" s="653"/>
      <c r="Y8" s="664"/>
    </row>
    <row r="9" spans="1:25" s="114" customFormat="1" ht="18" customHeight="1" thickBot="1" thickTop="1">
      <c r="A9" s="214" t="s">
        <v>23</v>
      </c>
      <c r="B9" s="206">
        <f>B10+B14+B24+B32+B40+B44</f>
        <v>25363.292</v>
      </c>
      <c r="C9" s="205">
        <f>C10+C14+C24+C32+C40+C44</f>
        <v>13478.011</v>
      </c>
      <c r="D9" s="204">
        <f>D10+D14+D24+D32+D40+D44</f>
        <v>5933.115000000001</v>
      </c>
      <c r="E9" s="205">
        <f>E10+E14+E24+E32+E40+E44</f>
        <v>2247.091</v>
      </c>
      <c r="F9" s="204">
        <f>SUM(B9:E9)</f>
        <v>47021.509</v>
      </c>
      <c r="G9" s="207">
        <f>F9/$F$9</f>
        <v>1</v>
      </c>
      <c r="H9" s="206">
        <f>H10+H14+H24+H32+H40+H44</f>
        <v>29504.546</v>
      </c>
      <c r="I9" s="205">
        <f>I10+I14+I24+I32+I40+I44</f>
        <v>16065.204</v>
      </c>
      <c r="J9" s="204">
        <f>J10+J14+J24+J32+J40+J44</f>
        <v>4039.482</v>
      </c>
      <c r="K9" s="205">
        <f>K10+K14+K24+K32+K40+K44</f>
        <v>1740.7</v>
      </c>
      <c r="L9" s="204">
        <f>SUM(H9:K9)</f>
        <v>51349.932</v>
      </c>
      <c r="M9" s="320">
        <f>IF(ISERROR(F9/L9-1),"         /0",(F9/L9-1))</f>
        <v>-0.08429267248104633</v>
      </c>
      <c r="N9" s="206">
        <f>N10+N14+N24+N32+N40+N44</f>
        <v>133218.0119999999</v>
      </c>
      <c r="O9" s="205">
        <f>O10+O14+O24+O32+O40+O44</f>
        <v>67188.51800000001</v>
      </c>
      <c r="P9" s="204">
        <f>P10+P14+P24+P32+P40+P44</f>
        <v>36655.894969999994</v>
      </c>
      <c r="Q9" s="205">
        <f>Q10+Q14+Q24+Q32+Q40+Q44</f>
        <v>10787.527</v>
      </c>
      <c r="R9" s="204">
        <f>SUM(N9:Q9)</f>
        <v>247849.9519699999</v>
      </c>
      <c r="S9" s="207">
        <f>R9/$R$9</f>
        <v>1</v>
      </c>
      <c r="T9" s="206">
        <f>T10+T14+T24+T32+T40+T44</f>
        <v>142185.74300000002</v>
      </c>
      <c r="U9" s="205">
        <f>U10+U14+U24+U32+U40+U44</f>
        <v>76015.71500000001</v>
      </c>
      <c r="V9" s="204">
        <f>V10+V14+V24+V32+V40+V44</f>
        <v>23449.264000000003</v>
      </c>
      <c r="W9" s="205">
        <f>W10+W14+W24+W32+W40+W44</f>
        <v>8040.263</v>
      </c>
      <c r="X9" s="204">
        <f>SUM(T9:W9)</f>
        <v>249690.98500000004</v>
      </c>
      <c r="Y9" s="203">
        <f>IF(ISERROR(R9/X9-1),"         /0",(R9/X9-1))</f>
        <v>-0.007373245894320646</v>
      </c>
    </row>
    <row r="10" spans="1:25" s="175" customFormat="1" ht="19.5" customHeight="1" thickTop="1">
      <c r="A10" s="184" t="s">
        <v>57</v>
      </c>
      <c r="B10" s="181">
        <f>SUM(B11:B13)</f>
        <v>17374.839</v>
      </c>
      <c r="C10" s="180">
        <f>SUM(C11:C13)</f>
        <v>5696.063</v>
      </c>
      <c r="D10" s="179">
        <f>SUM(D11:D13)</f>
        <v>5174.119000000001</v>
      </c>
      <c r="E10" s="178">
        <f>SUM(E11:E13)</f>
        <v>1755.942</v>
      </c>
      <c r="F10" s="179">
        <f aca="true" t="shared" si="0" ref="F10:F44">SUM(B10:E10)</f>
        <v>30000.963</v>
      </c>
      <c r="G10" s="182">
        <f aca="true" t="shared" si="1" ref="G10:G44">F10/$F$9</f>
        <v>0.6380263763972356</v>
      </c>
      <c r="H10" s="181">
        <f>SUM(H11:H13)</f>
        <v>19709.074</v>
      </c>
      <c r="I10" s="180">
        <f>SUM(I11:I13)</f>
        <v>7494.191</v>
      </c>
      <c r="J10" s="179">
        <f>SUM(J11:J13)</f>
        <v>3840.1059999999998</v>
      </c>
      <c r="K10" s="178">
        <f>SUM(K11:K13)</f>
        <v>1199.979</v>
      </c>
      <c r="L10" s="179">
        <f aca="true" t="shared" si="2" ref="L10:L44">SUM(H10:K10)</f>
        <v>32243.35</v>
      </c>
      <c r="M10" s="183">
        <f aca="true" t="shared" si="3" ref="M10:M23">IF(ISERROR(F10/L10-1),"         /0",(F10/L10-1))</f>
        <v>-0.06954572028030581</v>
      </c>
      <c r="N10" s="181">
        <f>SUM(N11:N13)</f>
        <v>93679.62199999993</v>
      </c>
      <c r="O10" s="180">
        <f>SUM(O11:O13)</f>
        <v>28928.653000000002</v>
      </c>
      <c r="P10" s="179">
        <f>SUM(P11:P13)</f>
        <v>34137.46997</v>
      </c>
      <c r="Q10" s="178">
        <f>SUM(Q11:Q13)</f>
        <v>9501.981</v>
      </c>
      <c r="R10" s="179">
        <f aca="true" t="shared" si="4" ref="R10:R44">SUM(N10:Q10)</f>
        <v>166247.72596999994</v>
      </c>
      <c r="S10" s="182">
        <f aca="true" t="shared" si="5" ref="S10:S44">R10/$R$9</f>
        <v>0.6707595650053738</v>
      </c>
      <c r="T10" s="181">
        <f>SUM(T11:T13)</f>
        <v>95313.05300000001</v>
      </c>
      <c r="U10" s="180">
        <f>SUM(U11:U13)</f>
        <v>35788.699000000015</v>
      </c>
      <c r="V10" s="179">
        <f>SUM(V11:V13)</f>
        <v>21791.623</v>
      </c>
      <c r="W10" s="178">
        <f>SUM(W11:W13)</f>
        <v>6010.149</v>
      </c>
      <c r="X10" s="179">
        <f aca="true" t="shared" si="6" ref="X10:X41">SUM(T10:W10)</f>
        <v>158903.52400000003</v>
      </c>
      <c r="Y10" s="176">
        <f aca="true" t="shared" si="7" ref="Y10:Y44">IF(ISERROR(R10/X10-1),"         /0",IF(R10/X10&gt;5,"  *  ",(R10/X10-1)))</f>
        <v>0.04621799306351382</v>
      </c>
    </row>
    <row r="11" spans="1:25" ht="19.5" customHeight="1">
      <c r="A11" s="363" t="s">
        <v>346</v>
      </c>
      <c r="B11" s="364">
        <v>16506.002</v>
      </c>
      <c r="C11" s="365">
        <v>5425.015</v>
      </c>
      <c r="D11" s="366">
        <v>5174.119000000001</v>
      </c>
      <c r="E11" s="387">
        <v>1755.942</v>
      </c>
      <c r="F11" s="366">
        <f t="shared" si="0"/>
        <v>28861.077999999998</v>
      </c>
      <c r="G11" s="367">
        <f t="shared" si="1"/>
        <v>0.6137845980230026</v>
      </c>
      <c r="H11" s="364">
        <v>19336.406</v>
      </c>
      <c r="I11" s="365">
        <v>7402.813</v>
      </c>
      <c r="J11" s="366">
        <v>3840.1059999999998</v>
      </c>
      <c r="K11" s="387">
        <v>1199.979</v>
      </c>
      <c r="L11" s="366">
        <f t="shared" si="2"/>
        <v>31779.303999999996</v>
      </c>
      <c r="M11" s="368">
        <f t="shared" si="3"/>
        <v>-0.09182787640660728</v>
      </c>
      <c r="N11" s="364">
        <v>89158.17999999992</v>
      </c>
      <c r="O11" s="365">
        <v>28055.693000000003</v>
      </c>
      <c r="P11" s="366">
        <v>32754.08597</v>
      </c>
      <c r="Q11" s="387">
        <v>8197.857</v>
      </c>
      <c r="R11" s="366">
        <f t="shared" si="4"/>
        <v>158165.8159699999</v>
      </c>
      <c r="S11" s="367">
        <f t="shared" si="5"/>
        <v>0.6381514892895541</v>
      </c>
      <c r="T11" s="364">
        <v>93876.75800000002</v>
      </c>
      <c r="U11" s="365">
        <v>35333.82300000001</v>
      </c>
      <c r="V11" s="366">
        <v>21791.623</v>
      </c>
      <c r="W11" s="387">
        <v>6010.149</v>
      </c>
      <c r="X11" s="366">
        <f t="shared" si="6"/>
        <v>157012.35300000003</v>
      </c>
      <c r="Y11" s="369">
        <f t="shared" si="7"/>
        <v>0.007346319878410279</v>
      </c>
    </row>
    <row r="12" spans="1:25" ht="19.5" customHeight="1">
      <c r="A12" s="370" t="s">
        <v>348</v>
      </c>
      <c r="B12" s="371">
        <v>714.162</v>
      </c>
      <c r="C12" s="372">
        <v>139.242</v>
      </c>
      <c r="D12" s="373">
        <v>0</v>
      </c>
      <c r="E12" s="390">
        <v>0</v>
      </c>
      <c r="F12" s="373">
        <f t="shared" si="0"/>
        <v>853.404</v>
      </c>
      <c r="G12" s="374">
        <f t="shared" si="1"/>
        <v>0.018149226133937983</v>
      </c>
      <c r="H12" s="371">
        <v>221.667</v>
      </c>
      <c r="I12" s="372">
        <v>0.237</v>
      </c>
      <c r="J12" s="373"/>
      <c r="K12" s="390"/>
      <c r="L12" s="373">
        <f t="shared" si="2"/>
        <v>221.904</v>
      </c>
      <c r="M12" s="375">
        <f t="shared" si="3"/>
        <v>2.8458252217174995</v>
      </c>
      <c r="N12" s="371">
        <v>3955.1259999999997</v>
      </c>
      <c r="O12" s="372">
        <v>435.73199999999997</v>
      </c>
      <c r="P12" s="373">
        <v>1383.384</v>
      </c>
      <c r="Q12" s="390">
        <v>1304.124</v>
      </c>
      <c r="R12" s="373">
        <f t="shared" si="4"/>
        <v>7078.366</v>
      </c>
      <c r="S12" s="374">
        <f t="shared" si="5"/>
        <v>0.028559077553732087</v>
      </c>
      <c r="T12" s="371">
        <v>772.358</v>
      </c>
      <c r="U12" s="372">
        <v>1.976</v>
      </c>
      <c r="V12" s="373"/>
      <c r="W12" s="390"/>
      <c r="X12" s="373">
        <f t="shared" si="6"/>
        <v>774.334</v>
      </c>
      <c r="Y12" s="376" t="str">
        <f t="shared" si="7"/>
        <v>  *  </v>
      </c>
    </row>
    <row r="13" spans="1:25" ht="19.5" customHeight="1" thickBot="1">
      <c r="A13" s="377" t="s">
        <v>347</v>
      </c>
      <c r="B13" s="378">
        <v>154.67499999999998</v>
      </c>
      <c r="C13" s="379">
        <v>131.806</v>
      </c>
      <c r="D13" s="380">
        <v>0</v>
      </c>
      <c r="E13" s="393">
        <v>0</v>
      </c>
      <c r="F13" s="380">
        <f t="shared" si="0"/>
        <v>286.481</v>
      </c>
      <c r="G13" s="381">
        <f t="shared" si="1"/>
        <v>0.006092552240294968</v>
      </c>
      <c r="H13" s="378">
        <v>151.001</v>
      </c>
      <c r="I13" s="379">
        <v>91.141</v>
      </c>
      <c r="J13" s="380"/>
      <c r="K13" s="393"/>
      <c r="L13" s="380">
        <f t="shared" si="2"/>
        <v>242.142</v>
      </c>
      <c r="M13" s="382">
        <f t="shared" si="3"/>
        <v>0.18311156263679984</v>
      </c>
      <c r="N13" s="378">
        <v>566.3159999999999</v>
      </c>
      <c r="O13" s="379">
        <v>437.22800000000007</v>
      </c>
      <c r="P13" s="380"/>
      <c r="Q13" s="393"/>
      <c r="R13" s="380">
        <f t="shared" si="4"/>
        <v>1003.544</v>
      </c>
      <c r="S13" s="381">
        <f t="shared" si="5"/>
        <v>0.00404899816208748</v>
      </c>
      <c r="T13" s="378">
        <v>663.9369999999998</v>
      </c>
      <c r="U13" s="379">
        <v>452.9</v>
      </c>
      <c r="V13" s="380"/>
      <c r="W13" s="393"/>
      <c r="X13" s="380">
        <f t="shared" si="6"/>
        <v>1116.8369999999998</v>
      </c>
      <c r="Y13" s="383">
        <f t="shared" si="7"/>
        <v>-0.10144094438131956</v>
      </c>
    </row>
    <row r="14" spans="1:25" s="175" customFormat="1" ht="19.5" customHeight="1">
      <c r="A14" s="184" t="s">
        <v>56</v>
      </c>
      <c r="B14" s="181">
        <f>SUM(B15:B23)</f>
        <v>3644.9289999999996</v>
      </c>
      <c r="C14" s="180">
        <f>SUM(C15:C23)</f>
        <v>3852.1440000000002</v>
      </c>
      <c r="D14" s="179">
        <f>SUM(D15:D23)</f>
        <v>349.0450000000001</v>
      </c>
      <c r="E14" s="178">
        <f>SUM(E15:E23)</f>
        <v>186.175</v>
      </c>
      <c r="F14" s="179">
        <f t="shared" si="0"/>
        <v>8032.293000000001</v>
      </c>
      <c r="G14" s="182">
        <f t="shared" si="1"/>
        <v>0.17082167652254632</v>
      </c>
      <c r="H14" s="181">
        <f>SUM(H15:H23)</f>
        <v>4530.001</v>
      </c>
      <c r="I14" s="180">
        <f>SUM(I15:I23)</f>
        <v>4724.602</v>
      </c>
      <c r="J14" s="179">
        <f>SUM(J15:J23)</f>
        <v>55.265</v>
      </c>
      <c r="K14" s="178">
        <f>SUM(K15:K23)</f>
        <v>303.92</v>
      </c>
      <c r="L14" s="179">
        <f t="shared" si="2"/>
        <v>9613.787999999999</v>
      </c>
      <c r="M14" s="183">
        <f t="shared" si="3"/>
        <v>-0.16450279536016377</v>
      </c>
      <c r="N14" s="181">
        <f>SUM(N15:N23)</f>
        <v>17642.965</v>
      </c>
      <c r="O14" s="180">
        <f>SUM(O15:O23)</f>
        <v>21083.683000000005</v>
      </c>
      <c r="P14" s="179">
        <f>SUM(P15:P23)</f>
        <v>1099.537</v>
      </c>
      <c r="Q14" s="178">
        <f>SUM(Q15:Q23)</f>
        <v>538.2760000000001</v>
      </c>
      <c r="R14" s="179">
        <f t="shared" si="4"/>
        <v>40364.460999999996</v>
      </c>
      <c r="S14" s="182">
        <f t="shared" si="5"/>
        <v>0.16285845802740267</v>
      </c>
      <c r="T14" s="181">
        <f>SUM(T15:T23)</f>
        <v>18952.334</v>
      </c>
      <c r="U14" s="180">
        <f>SUM(U15:U23)</f>
        <v>22062.041000000005</v>
      </c>
      <c r="V14" s="179">
        <f>SUM(V15:V23)</f>
        <v>652.6489999999999</v>
      </c>
      <c r="W14" s="178">
        <f>SUM(W15:W23)</f>
        <v>1369.371</v>
      </c>
      <c r="X14" s="179">
        <f t="shared" si="6"/>
        <v>43036.395</v>
      </c>
      <c r="Y14" s="176">
        <f t="shared" si="7"/>
        <v>-0.062085451162905314</v>
      </c>
    </row>
    <row r="15" spans="1:25" ht="19.5" customHeight="1">
      <c r="A15" s="363" t="s">
        <v>350</v>
      </c>
      <c r="B15" s="364">
        <v>537.7740000000001</v>
      </c>
      <c r="C15" s="365">
        <v>1279.1399999999999</v>
      </c>
      <c r="D15" s="366">
        <v>0</v>
      </c>
      <c r="E15" s="387">
        <v>0</v>
      </c>
      <c r="F15" s="366">
        <f t="shared" si="0"/>
        <v>1816.914</v>
      </c>
      <c r="G15" s="367">
        <f t="shared" si="1"/>
        <v>0.03864006150887246</v>
      </c>
      <c r="H15" s="364">
        <v>1033.386</v>
      </c>
      <c r="I15" s="365">
        <v>1353.319</v>
      </c>
      <c r="J15" s="366">
        <v>24.386</v>
      </c>
      <c r="K15" s="365">
        <v>33.89</v>
      </c>
      <c r="L15" s="366">
        <f t="shared" si="2"/>
        <v>2444.9809999999998</v>
      </c>
      <c r="M15" s="368">
        <f t="shared" si="3"/>
        <v>-0.2568801148147981</v>
      </c>
      <c r="N15" s="364">
        <v>2623.989</v>
      </c>
      <c r="O15" s="365">
        <v>5390.696000000001</v>
      </c>
      <c r="P15" s="366">
        <v>222.737</v>
      </c>
      <c r="Q15" s="365">
        <v>77.48100000000001</v>
      </c>
      <c r="R15" s="366">
        <f t="shared" si="4"/>
        <v>8314.903</v>
      </c>
      <c r="S15" s="367">
        <f t="shared" si="5"/>
        <v>0.03354813238376761</v>
      </c>
      <c r="T15" s="384">
        <v>4554.182999999999</v>
      </c>
      <c r="U15" s="365">
        <v>6691.506000000001</v>
      </c>
      <c r="V15" s="366">
        <v>268.95099999999996</v>
      </c>
      <c r="W15" s="387">
        <v>34.25</v>
      </c>
      <c r="X15" s="366">
        <f t="shared" si="6"/>
        <v>11548.89</v>
      </c>
      <c r="Y15" s="369">
        <f t="shared" si="7"/>
        <v>-0.2800257860279213</v>
      </c>
    </row>
    <row r="16" spans="1:25" ht="19.5" customHeight="1">
      <c r="A16" s="370" t="s">
        <v>351</v>
      </c>
      <c r="B16" s="371">
        <v>572.4630000000001</v>
      </c>
      <c r="C16" s="372">
        <v>1104.941</v>
      </c>
      <c r="D16" s="373">
        <v>6.735</v>
      </c>
      <c r="E16" s="390">
        <v>120.184</v>
      </c>
      <c r="F16" s="373">
        <f t="shared" si="0"/>
        <v>1804.3229999999999</v>
      </c>
      <c r="G16" s="374">
        <f t="shared" si="1"/>
        <v>0.03837229043415004</v>
      </c>
      <c r="H16" s="371">
        <v>615.7989999999999</v>
      </c>
      <c r="I16" s="372">
        <v>1327.573</v>
      </c>
      <c r="J16" s="373">
        <v>30.489</v>
      </c>
      <c r="K16" s="372">
        <v>100.90899999999999</v>
      </c>
      <c r="L16" s="373">
        <f t="shared" si="2"/>
        <v>2074.77</v>
      </c>
      <c r="M16" s="375">
        <f t="shared" si="3"/>
        <v>-0.13035035208721935</v>
      </c>
      <c r="N16" s="371">
        <v>2372.0249999999996</v>
      </c>
      <c r="O16" s="372">
        <v>5060.413000000001</v>
      </c>
      <c r="P16" s="373">
        <v>6.735</v>
      </c>
      <c r="Q16" s="372">
        <v>247.949</v>
      </c>
      <c r="R16" s="373">
        <f t="shared" si="4"/>
        <v>7687.122</v>
      </c>
      <c r="S16" s="374">
        <f t="shared" si="5"/>
        <v>0.03101522489272243</v>
      </c>
      <c r="T16" s="385">
        <v>1758.278</v>
      </c>
      <c r="U16" s="372">
        <v>4568.031000000001</v>
      </c>
      <c r="V16" s="373">
        <v>225.199</v>
      </c>
      <c r="W16" s="372">
        <v>266.357</v>
      </c>
      <c r="X16" s="373">
        <f t="shared" si="6"/>
        <v>6817.865000000001</v>
      </c>
      <c r="Y16" s="376">
        <f t="shared" si="7"/>
        <v>0.1274969510249908</v>
      </c>
    </row>
    <row r="17" spans="1:25" ht="19.5" customHeight="1">
      <c r="A17" s="370" t="s">
        <v>352</v>
      </c>
      <c r="B17" s="371">
        <v>733.1959999999999</v>
      </c>
      <c r="C17" s="372">
        <v>597.716</v>
      </c>
      <c r="D17" s="373">
        <v>218.655</v>
      </c>
      <c r="E17" s="390">
        <v>51.148</v>
      </c>
      <c r="F17" s="373">
        <f>SUM(B17:E17)</f>
        <v>1600.7149999999997</v>
      </c>
      <c r="G17" s="374">
        <f>F17/$F$9</f>
        <v>0.03404218694895563</v>
      </c>
      <c r="H17" s="371">
        <v>642.45</v>
      </c>
      <c r="I17" s="372">
        <v>743.0110000000001</v>
      </c>
      <c r="J17" s="373">
        <v>0.39</v>
      </c>
      <c r="K17" s="372">
        <v>0.912</v>
      </c>
      <c r="L17" s="373">
        <f>SUM(H17:K17)</f>
        <v>1386.7630000000004</v>
      </c>
      <c r="M17" s="375">
        <f>IF(ISERROR(F17/L17-1),"         /0",(F17/L17-1))</f>
        <v>0.15428158957226246</v>
      </c>
      <c r="N17" s="371">
        <v>3501.454</v>
      </c>
      <c r="O17" s="372">
        <v>5553.1759999999995</v>
      </c>
      <c r="P17" s="373">
        <v>671.451</v>
      </c>
      <c r="Q17" s="372">
        <v>51.148</v>
      </c>
      <c r="R17" s="373">
        <f>SUM(N17:Q17)</f>
        <v>9777.228999999998</v>
      </c>
      <c r="S17" s="374">
        <f>R17/$R$9</f>
        <v>0.03944817790879962</v>
      </c>
      <c r="T17" s="385">
        <v>2831.474</v>
      </c>
      <c r="U17" s="372">
        <v>5502.289000000001</v>
      </c>
      <c r="V17" s="373">
        <v>0.39</v>
      </c>
      <c r="W17" s="372">
        <v>4.324</v>
      </c>
      <c r="X17" s="373">
        <f>SUM(T17:W17)</f>
        <v>8338.477</v>
      </c>
      <c r="Y17" s="376">
        <f>IF(ISERROR(R17/X17-1),"         /0",IF(R17/X17&gt;5,"  *  ",(R17/X17-1)))</f>
        <v>0.172543739102476</v>
      </c>
    </row>
    <row r="18" spans="1:25" ht="19.5" customHeight="1">
      <c r="A18" s="370" t="s">
        <v>349</v>
      </c>
      <c r="B18" s="371">
        <v>829.3209999999999</v>
      </c>
      <c r="C18" s="372">
        <v>406.17900000000003</v>
      </c>
      <c r="D18" s="373">
        <v>0</v>
      </c>
      <c r="E18" s="390">
        <v>13.711</v>
      </c>
      <c r="F18" s="373">
        <f t="shared" si="0"/>
        <v>1249.211</v>
      </c>
      <c r="G18" s="374">
        <f t="shared" si="1"/>
        <v>0.026566799461922842</v>
      </c>
      <c r="H18" s="371">
        <v>981.5029999999999</v>
      </c>
      <c r="I18" s="372">
        <v>552.175</v>
      </c>
      <c r="J18" s="373">
        <v>0</v>
      </c>
      <c r="K18" s="372">
        <v>0</v>
      </c>
      <c r="L18" s="373">
        <f t="shared" si="2"/>
        <v>1533.6779999999999</v>
      </c>
      <c r="M18" s="375">
        <f t="shared" si="3"/>
        <v>-0.18548026378418414</v>
      </c>
      <c r="N18" s="371">
        <v>3964.6490000000013</v>
      </c>
      <c r="O18" s="372">
        <v>2711.863999999999</v>
      </c>
      <c r="P18" s="373">
        <v>5.878</v>
      </c>
      <c r="Q18" s="372">
        <v>128.454</v>
      </c>
      <c r="R18" s="373">
        <f t="shared" si="4"/>
        <v>6810.845</v>
      </c>
      <c r="S18" s="374">
        <f t="shared" si="5"/>
        <v>0.0274797107922151</v>
      </c>
      <c r="T18" s="385">
        <v>4165.021</v>
      </c>
      <c r="U18" s="372">
        <v>2659.5630000000006</v>
      </c>
      <c r="V18" s="373">
        <v>0.4</v>
      </c>
      <c r="W18" s="372">
        <v>35.807</v>
      </c>
      <c r="X18" s="373">
        <f t="shared" si="6"/>
        <v>6860.791</v>
      </c>
      <c r="Y18" s="376">
        <f t="shared" si="7"/>
        <v>-0.0072799185983073444</v>
      </c>
    </row>
    <row r="19" spans="1:25" ht="19.5" customHeight="1">
      <c r="A19" s="370" t="s">
        <v>354</v>
      </c>
      <c r="B19" s="371">
        <v>281.01300000000003</v>
      </c>
      <c r="C19" s="372">
        <v>132.893</v>
      </c>
      <c r="D19" s="373">
        <v>71.065</v>
      </c>
      <c r="E19" s="390">
        <v>0</v>
      </c>
      <c r="F19" s="373">
        <f>SUM(B19:E19)</f>
        <v>484.97100000000006</v>
      </c>
      <c r="G19" s="374">
        <f>F19/$F$9</f>
        <v>0.010313811919562176</v>
      </c>
      <c r="H19" s="371">
        <v>531.594</v>
      </c>
      <c r="I19" s="372">
        <v>249.07999999999998</v>
      </c>
      <c r="J19" s="373">
        <v>0</v>
      </c>
      <c r="K19" s="372">
        <v>151.69299999999998</v>
      </c>
      <c r="L19" s="373">
        <f>SUM(H19:K19)</f>
        <v>932.367</v>
      </c>
      <c r="M19" s="375">
        <f>IF(ISERROR(F19/L19-1),"         /0",(F19/L19-1))</f>
        <v>-0.479849672929222</v>
      </c>
      <c r="N19" s="371">
        <v>1500.476</v>
      </c>
      <c r="O19" s="372">
        <v>895.1420000000002</v>
      </c>
      <c r="P19" s="373">
        <v>139.996</v>
      </c>
      <c r="Q19" s="372">
        <v>9.725000000000001</v>
      </c>
      <c r="R19" s="373">
        <f>SUM(N19:Q19)</f>
        <v>2545.3390000000004</v>
      </c>
      <c r="S19" s="374">
        <f>R19/$R$9</f>
        <v>0.01026967719690376</v>
      </c>
      <c r="T19" s="385">
        <v>2480.616</v>
      </c>
      <c r="U19" s="372">
        <v>862.5589999999997</v>
      </c>
      <c r="V19" s="373">
        <v>157.709</v>
      </c>
      <c r="W19" s="372">
        <v>925.0039999999999</v>
      </c>
      <c r="X19" s="373">
        <f>SUM(T19:W19)</f>
        <v>4425.887999999999</v>
      </c>
      <c r="Y19" s="376">
        <f>IF(ISERROR(R19/X19-1),"         /0",IF(R19/X19&gt;5,"  *  ",(R19/X19-1)))</f>
        <v>-0.4248975572811601</v>
      </c>
    </row>
    <row r="20" spans="1:25" ht="19.5" customHeight="1">
      <c r="A20" s="370" t="s">
        <v>357</v>
      </c>
      <c r="B20" s="371">
        <v>392.476</v>
      </c>
      <c r="C20" s="372">
        <v>13.172</v>
      </c>
      <c r="D20" s="373">
        <v>52.59</v>
      </c>
      <c r="E20" s="390">
        <v>0</v>
      </c>
      <c r="F20" s="373">
        <f>SUM(B20:E20)</f>
        <v>458.23800000000006</v>
      </c>
      <c r="G20" s="374">
        <f>F20/$F$9</f>
        <v>0.00974528486527304</v>
      </c>
      <c r="H20" s="371">
        <v>494.149</v>
      </c>
      <c r="I20" s="372">
        <v>0</v>
      </c>
      <c r="J20" s="373"/>
      <c r="K20" s="372">
        <v>16.516</v>
      </c>
      <c r="L20" s="373">
        <f>SUM(H20:K20)</f>
        <v>510.665</v>
      </c>
      <c r="M20" s="375">
        <f>IF(ISERROR(F20/L20-1),"         /0",(F20/L20-1))</f>
        <v>-0.10266417318594379</v>
      </c>
      <c r="N20" s="371">
        <v>2397.23</v>
      </c>
      <c r="O20" s="372">
        <v>20.284</v>
      </c>
      <c r="P20" s="373">
        <v>52.59</v>
      </c>
      <c r="Q20" s="372">
        <v>0.671</v>
      </c>
      <c r="R20" s="373">
        <f>SUM(N20:Q20)</f>
        <v>2470.775</v>
      </c>
      <c r="S20" s="374">
        <f>R20/$R$9</f>
        <v>0.009968833886637453</v>
      </c>
      <c r="T20" s="385">
        <v>2192.43</v>
      </c>
      <c r="U20" s="372">
        <v>5.1739999999999995</v>
      </c>
      <c r="V20" s="373"/>
      <c r="W20" s="372">
        <v>41.69799999999999</v>
      </c>
      <c r="X20" s="373">
        <f>SUM(T20:W20)</f>
        <v>2239.3019999999997</v>
      </c>
      <c r="Y20" s="376">
        <f>IF(ISERROR(R20/X20-1),"         /0",IF(R20/X20&gt;5,"  *  ",(R20/X20-1)))</f>
        <v>0.10336837103704655</v>
      </c>
    </row>
    <row r="21" spans="1:25" ht="19.5" customHeight="1">
      <c r="A21" s="370" t="s">
        <v>353</v>
      </c>
      <c r="B21" s="371">
        <v>171.52</v>
      </c>
      <c r="C21" s="372">
        <v>186.886</v>
      </c>
      <c r="D21" s="373">
        <v>0</v>
      </c>
      <c r="E21" s="390">
        <v>0</v>
      </c>
      <c r="F21" s="373">
        <f t="shared" si="0"/>
        <v>358.406</v>
      </c>
      <c r="G21" s="374">
        <f t="shared" si="1"/>
        <v>0.007622171376933055</v>
      </c>
      <c r="H21" s="371">
        <v>169.014</v>
      </c>
      <c r="I21" s="372">
        <v>250.54000000000002</v>
      </c>
      <c r="J21" s="373">
        <v>0</v>
      </c>
      <c r="K21" s="372">
        <v>0</v>
      </c>
      <c r="L21" s="373">
        <f t="shared" si="2"/>
        <v>419.55400000000003</v>
      </c>
      <c r="M21" s="375">
        <f t="shared" si="3"/>
        <v>-0.14574524375884867</v>
      </c>
      <c r="N21" s="371">
        <v>921.6370000000001</v>
      </c>
      <c r="O21" s="372">
        <v>816.201</v>
      </c>
      <c r="P21" s="373">
        <v>0.15</v>
      </c>
      <c r="Q21" s="372">
        <v>0.15</v>
      </c>
      <c r="R21" s="373">
        <f t="shared" si="4"/>
        <v>1738.1380000000004</v>
      </c>
      <c r="S21" s="374">
        <f t="shared" si="5"/>
        <v>0.007012863977518087</v>
      </c>
      <c r="T21" s="385">
        <v>711.7759999999998</v>
      </c>
      <c r="U21" s="372">
        <v>952.71</v>
      </c>
      <c r="V21" s="373">
        <v>0</v>
      </c>
      <c r="W21" s="372">
        <v>0</v>
      </c>
      <c r="X21" s="373">
        <f t="shared" si="6"/>
        <v>1664.4859999999999</v>
      </c>
      <c r="Y21" s="376">
        <f t="shared" si="7"/>
        <v>0.04424909551657419</v>
      </c>
    </row>
    <row r="22" spans="1:25" ht="19.5" customHeight="1">
      <c r="A22" s="370" t="s">
        <v>356</v>
      </c>
      <c r="B22" s="371">
        <v>100.62</v>
      </c>
      <c r="C22" s="372">
        <v>129.962</v>
      </c>
      <c r="D22" s="373">
        <v>0</v>
      </c>
      <c r="E22" s="390">
        <v>0</v>
      </c>
      <c r="F22" s="373">
        <f t="shared" si="0"/>
        <v>230.582</v>
      </c>
      <c r="G22" s="374">
        <f t="shared" si="1"/>
        <v>0.004903755853518014</v>
      </c>
      <c r="H22" s="371">
        <v>28.867</v>
      </c>
      <c r="I22" s="372">
        <v>248.675</v>
      </c>
      <c r="J22" s="373"/>
      <c r="K22" s="372"/>
      <c r="L22" s="373">
        <f t="shared" si="2"/>
        <v>277.54200000000003</v>
      </c>
      <c r="M22" s="375">
        <f t="shared" si="3"/>
        <v>-0.1691996166345996</v>
      </c>
      <c r="N22" s="371">
        <v>216.64600000000002</v>
      </c>
      <c r="O22" s="372">
        <v>634.437</v>
      </c>
      <c r="P22" s="373"/>
      <c r="Q22" s="372"/>
      <c r="R22" s="373">
        <f t="shared" si="4"/>
        <v>851.0830000000001</v>
      </c>
      <c r="S22" s="374">
        <f t="shared" si="5"/>
        <v>0.0034338638891607143</v>
      </c>
      <c r="T22" s="385">
        <v>122.70200000000001</v>
      </c>
      <c r="U22" s="372">
        <v>815.4</v>
      </c>
      <c r="V22" s="373"/>
      <c r="W22" s="372"/>
      <c r="X22" s="373">
        <f t="shared" si="6"/>
        <v>938.102</v>
      </c>
      <c r="Y22" s="376">
        <f t="shared" si="7"/>
        <v>-0.09276070192793517</v>
      </c>
    </row>
    <row r="23" spans="1:25" ht="19.5" customHeight="1" thickBot="1">
      <c r="A23" s="370" t="s">
        <v>52</v>
      </c>
      <c r="B23" s="371">
        <v>26.546</v>
      </c>
      <c r="C23" s="372">
        <v>1.255</v>
      </c>
      <c r="D23" s="373">
        <v>0</v>
      </c>
      <c r="E23" s="390">
        <v>1.132</v>
      </c>
      <c r="F23" s="373">
        <f t="shared" si="0"/>
        <v>28.933</v>
      </c>
      <c r="G23" s="374">
        <f t="shared" si="1"/>
        <v>0.0006153141533590511</v>
      </c>
      <c r="H23" s="371">
        <v>33.239</v>
      </c>
      <c r="I23" s="372">
        <v>0.229</v>
      </c>
      <c r="J23" s="373"/>
      <c r="K23" s="372"/>
      <c r="L23" s="373">
        <f t="shared" si="2"/>
        <v>33.467999999999996</v>
      </c>
      <c r="M23" s="375">
        <f t="shared" si="3"/>
        <v>-0.1355025696187402</v>
      </c>
      <c r="N23" s="371">
        <v>144.859</v>
      </c>
      <c r="O23" s="372">
        <v>1.4699999999999998</v>
      </c>
      <c r="P23" s="373">
        <v>0</v>
      </c>
      <c r="Q23" s="372">
        <v>22.698</v>
      </c>
      <c r="R23" s="373">
        <f t="shared" si="4"/>
        <v>169.02700000000002</v>
      </c>
      <c r="S23" s="374">
        <f t="shared" si="5"/>
        <v>0.0006819730996779022</v>
      </c>
      <c r="T23" s="385">
        <v>135.85399999999998</v>
      </c>
      <c r="U23" s="372">
        <v>4.809</v>
      </c>
      <c r="V23" s="373"/>
      <c r="W23" s="372">
        <v>61.931</v>
      </c>
      <c r="X23" s="373">
        <f t="shared" si="6"/>
        <v>202.594</v>
      </c>
      <c r="Y23" s="376">
        <f t="shared" si="7"/>
        <v>-0.1656860519067691</v>
      </c>
    </row>
    <row r="24" spans="1:25" s="175" customFormat="1" ht="19.5" customHeight="1">
      <c r="A24" s="184" t="s">
        <v>55</v>
      </c>
      <c r="B24" s="181">
        <f>SUM(B25:B31)</f>
        <v>1330.1849999999997</v>
      </c>
      <c r="C24" s="180">
        <f>SUM(C25:C31)</f>
        <v>2199.695</v>
      </c>
      <c r="D24" s="179">
        <f>SUM(D25:D31)</f>
        <v>0</v>
      </c>
      <c r="E24" s="180">
        <f>SUM(E25:E31)</f>
        <v>0</v>
      </c>
      <c r="F24" s="179">
        <f t="shared" si="0"/>
        <v>3529.88</v>
      </c>
      <c r="G24" s="182">
        <f t="shared" si="1"/>
        <v>0.07506947512041777</v>
      </c>
      <c r="H24" s="181">
        <f>SUM(H25:H31)</f>
        <v>2086.534</v>
      </c>
      <c r="I24" s="180">
        <f>SUM(I25:I31)</f>
        <v>1817.0639999999999</v>
      </c>
      <c r="J24" s="179">
        <f>SUM(J25:J31)</f>
        <v>0</v>
      </c>
      <c r="K24" s="180">
        <f>SUM(K25:K31)</f>
        <v>0.3</v>
      </c>
      <c r="L24" s="179">
        <f t="shared" si="2"/>
        <v>3903.898</v>
      </c>
      <c r="M24" s="183">
        <f aca="true" t="shared" si="8" ref="M24:M44">IF(ISERROR(F24/L24-1),"         /0",(F24/L24-1))</f>
        <v>-0.09580629411936481</v>
      </c>
      <c r="N24" s="181">
        <f>SUM(N25:N31)</f>
        <v>6981.810999999998</v>
      </c>
      <c r="O24" s="180">
        <f>SUM(O25:O31)</f>
        <v>8361.153999999997</v>
      </c>
      <c r="P24" s="179">
        <f>SUM(P25:P31)</f>
        <v>97.468</v>
      </c>
      <c r="Q24" s="180">
        <f>SUM(Q25:Q31)</f>
        <v>12.109</v>
      </c>
      <c r="R24" s="179">
        <f t="shared" si="4"/>
        <v>15452.541999999996</v>
      </c>
      <c r="S24" s="182">
        <f t="shared" si="5"/>
        <v>0.062346358662479756</v>
      </c>
      <c r="T24" s="181">
        <f>SUM(T25:T31)</f>
        <v>12892.148000000003</v>
      </c>
      <c r="U24" s="180">
        <f>SUM(U25:U31)</f>
        <v>8073.810999999999</v>
      </c>
      <c r="V24" s="179">
        <f>SUM(V25:V31)</f>
        <v>610.775</v>
      </c>
      <c r="W24" s="180">
        <f>SUM(W25:W31)</f>
        <v>6.178999999999999</v>
      </c>
      <c r="X24" s="179">
        <f t="shared" si="6"/>
        <v>21582.913000000004</v>
      </c>
      <c r="Y24" s="176">
        <f t="shared" si="7"/>
        <v>-0.2840381648204766</v>
      </c>
    </row>
    <row r="25" spans="1:25" ht="19.5" customHeight="1">
      <c r="A25" s="363" t="s">
        <v>358</v>
      </c>
      <c r="B25" s="364">
        <v>352.30699999999996</v>
      </c>
      <c r="C25" s="365">
        <v>1117.6989999999998</v>
      </c>
      <c r="D25" s="366">
        <v>0</v>
      </c>
      <c r="E25" s="365">
        <v>0</v>
      </c>
      <c r="F25" s="366">
        <f t="shared" si="0"/>
        <v>1470.0059999999999</v>
      </c>
      <c r="G25" s="367">
        <f t="shared" si="1"/>
        <v>0.03126241652516936</v>
      </c>
      <c r="H25" s="364">
        <v>437.50600000000003</v>
      </c>
      <c r="I25" s="365">
        <v>951.06</v>
      </c>
      <c r="J25" s="366">
        <v>0</v>
      </c>
      <c r="K25" s="365">
        <v>0</v>
      </c>
      <c r="L25" s="366">
        <f t="shared" si="2"/>
        <v>1388.566</v>
      </c>
      <c r="M25" s="368">
        <f t="shared" si="8"/>
        <v>0.05865043505314094</v>
      </c>
      <c r="N25" s="364">
        <v>2572.565999999999</v>
      </c>
      <c r="O25" s="365">
        <v>4549.528999999999</v>
      </c>
      <c r="P25" s="366">
        <v>0</v>
      </c>
      <c r="Q25" s="365">
        <v>0</v>
      </c>
      <c r="R25" s="366">
        <f t="shared" si="4"/>
        <v>7122.0949999999975</v>
      </c>
      <c r="S25" s="367">
        <f t="shared" si="5"/>
        <v>0.028735510914531328</v>
      </c>
      <c r="T25" s="364">
        <v>2255.145</v>
      </c>
      <c r="U25" s="365">
        <v>4800.487</v>
      </c>
      <c r="V25" s="366">
        <v>0</v>
      </c>
      <c r="W25" s="365">
        <v>0</v>
      </c>
      <c r="X25" s="366">
        <f t="shared" si="6"/>
        <v>7055.632</v>
      </c>
      <c r="Y25" s="369">
        <f t="shared" si="7"/>
        <v>0.009419850695160603</v>
      </c>
    </row>
    <row r="26" spans="1:25" ht="19.5" customHeight="1">
      <c r="A26" s="370" t="s">
        <v>382</v>
      </c>
      <c r="B26" s="371">
        <v>761.256</v>
      </c>
      <c r="C26" s="372">
        <v>185.654</v>
      </c>
      <c r="D26" s="373">
        <v>0</v>
      </c>
      <c r="E26" s="372">
        <v>0</v>
      </c>
      <c r="F26" s="373">
        <f t="shared" si="0"/>
        <v>946.91</v>
      </c>
      <c r="G26" s="374">
        <f t="shared" si="1"/>
        <v>0.02013780544558874</v>
      </c>
      <c r="H26" s="371">
        <v>447.601</v>
      </c>
      <c r="I26" s="372">
        <v>159.461</v>
      </c>
      <c r="J26" s="373"/>
      <c r="K26" s="372"/>
      <c r="L26" s="373">
        <f t="shared" si="2"/>
        <v>607.062</v>
      </c>
      <c r="M26" s="375">
        <f t="shared" si="8"/>
        <v>0.5598242024702582</v>
      </c>
      <c r="N26" s="371">
        <v>2891.944</v>
      </c>
      <c r="O26" s="372">
        <v>530.1669999999999</v>
      </c>
      <c r="P26" s="373">
        <v>96.968</v>
      </c>
      <c r="Q26" s="372">
        <v>11.984</v>
      </c>
      <c r="R26" s="373">
        <f t="shared" si="4"/>
        <v>3531.0629999999996</v>
      </c>
      <c r="S26" s="374">
        <f t="shared" si="5"/>
        <v>0.014246777019458146</v>
      </c>
      <c r="T26" s="371">
        <v>4213.224999999999</v>
      </c>
      <c r="U26" s="372">
        <v>476.156</v>
      </c>
      <c r="V26" s="373">
        <v>610.775</v>
      </c>
      <c r="W26" s="372">
        <v>5.879</v>
      </c>
      <c r="X26" s="373">
        <f t="shared" si="6"/>
        <v>5306.034999999999</v>
      </c>
      <c r="Y26" s="376">
        <f t="shared" si="7"/>
        <v>-0.33451946698429236</v>
      </c>
    </row>
    <row r="27" spans="1:25" ht="19.5" customHeight="1">
      <c r="A27" s="370" t="s">
        <v>360</v>
      </c>
      <c r="B27" s="371">
        <v>52.559000000000005</v>
      </c>
      <c r="C27" s="372">
        <v>344.99800000000005</v>
      </c>
      <c r="D27" s="373">
        <v>0</v>
      </c>
      <c r="E27" s="372">
        <v>0</v>
      </c>
      <c r="F27" s="373">
        <f t="shared" si="0"/>
        <v>397.5570000000001</v>
      </c>
      <c r="G27" s="374">
        <f t="shared" si="1"/>
        <v>0.008454790338608659</v>
      </c>
      <c r="H27" s="371">
        <v>130.136</v>
      </c>
      <c r="I27" s="372">
        <v>321.873</v>
      </c>
      <c r="J27" s="373"/>
      <c r="K27" s="372"/>
      <c r="L27" s="373">
        <f t="shared" si="2"/>
        <v>452.009</v>
      </c>
      <c r="M27" s="375">
        <f t="shared" si="8"/>
        <v>-0.12046662787687845</v>
      </c>
      <c r="N27" s="371">
        <v>572.4350000000001</v>
      </c>
      <c r="O27" s="372">
        <v>1327.36</v>
      </c>
      <c r="P27" s="373"/>
      <c r="Q27" s="372"/>
      <c r="R27" s="373">
        <f t="shared" si="4"/>
        <v>1899.795</v>
      </c>
      <c r="S27" s="374">
        <f t="shared" si="5"/>
        <v>0.007665101344179214</v>
      </c>
      <c r="T27" s="371">
        <v>626.65</v>
      </c>
      <c r="U27" s="372">
        <v>1352.953</v>
      </c>
      <c r="V27" s="373"/>
      <c r="W27" s="372"/>
      <c r="X27" s="373">
        <f t="shared" si="6"/>
        <v>1979.603</v>
      </c>
      <c r="Y27" s="376">
        <f t="shared" si="7"/>
        <v>-0.04031515409907949</v>
      </c>
    </row>
    <row r="28" spans="1:25" ht="19.5" customHeight="1">
      <c r="A28" s="370" t="s">
        <v>359</v>
      </c>
      <c r="B28" s="371">
        <v>45.415</v>
      </c>
      <c r="C28" s="372">
        <v>233.421</v>
      </c>
      <c r="D28" s="373">
        <v>0</v>
      </c>
      <c r="E28" s="372">
        <v>0</v>
      </c>
      <c r="F28" s="373">
        <f t="shared" si="0"/>
        <v>278.836</v>
      </c>
      <c r="G28" s="374">
        <f t="shared" si="1"/>
        <v>0.005929967071027007</v>
      </c>
      <c r="H28" s="371">
        <v>435.24800000000005</v>
      </c>
      <c r="I28" s="372">
        <v>0</v>
      </c>
      <c r="J28" s="373">
        <v>0</v>
      </c>
      <c r="K28" s="372"/>
      <c r="L28" s="373">
        <f t="shared" si="2"/>
        <v>435.24800000000005</v>
      </c>
      <c r="M28" s="375">
        <f t="shared" si="8"/>
        <v>-0.35936293791125984</v>
      </c>
      <c r="N28" s="371">
        <v>191.67800000000005</v>
      </c>
      <c r="O28" s="372">
        <v>233.51999999999998</v>
      </c>
      <c r="P28" s="373">
        <v>0</v>
      </c>
      <c r="Q28" s="372">
        <v>0</v>
      </c>
      <c r="R28" s="373">
        <f t="shared" si="4"/>
        <v>425.19800000000004</v>
      </c>
      <c r="S28" s="374">
        <f t="shared" si="5"/>
        <v>0.0017155460254092226</v>
      </c>
      <c r="T28" s="371">
        <v>2099.228</v>
      </c>
      <c r="U28" s="372">
        <v>0</v>
      </c>
      <c r="V28" s="373">
        <v>0</v>
      </c>
      <c r="W28" s="372"/>
      <c r="X28" s="373">
        <f t="shared" si="6"/>
        <v>2099.228</v>
      </c>
      <c r="Y28" s="376">
        <f t="shared" si="7"/>
        <v>-0.7974503007772381</v>
      </c>
    </row>
    <row r="29" spans="1:25" ht="19.5" customHeight="1">
      <c r="A29" s="370" t="s">
        <v>362</v>
      </c>
      <c r="B29" s="371">
        <v>98.134</v>
      </c>
      <c r="C29" s="372">
        <v>117.29799999999999</v>
      </c>
      <c r="D29" s="373">
        <v>0</v>
      </c>
      <c r="E29" s="372">
        <v>0</v>
      </c>
      <c r="F29" s="373">
        <f t="shared" si="0"/>
        <v>215.432</v>
      </c>
      <c r="G29" s="374">
        <f t="shared" si="1"/>
        <v>0.0045815628758319946</v>
      </c>
      <c r="H29" s="371">
        <v>599.793</v>
      </c>
      <c r="I29" s="372">
        <v>137.523</v>
      </c>
      <c r="J29" s="373"/>
      <c r="K29" s="372"/>
      <c r="L29" s="373">
        <f t="shared" si="2"/>
        <v>737.316</v>
      </c>
      <c r="M29" s="375">
        <f t="shared" si="8"/>
        <v>-0.7078159161065269</v>
      </c>
      <c r="N29" s="371">
        <v>580.553</v>
      </c>
      <c r="O29" s="372">
        <v>596.1569999999999</v>
      </c>
      <c r="P29" s="373"/>
      <c r="Q29" s="372"/>
      <c r="R29" s="373">
        <f t="shared" si="4"/>
        <v>1176.71</v>
      </c>
      <c r="S29" s="374">
        <f t="shared" si="5"/>
        <v>0.0047476708817051965</v>
      </c>
      <c r="T29" s="371">
        <v>3511.581000000001</v>
      </c>
      <c r="U29" s="372">
        <v>269.49</v>
      </c>
      <c r="V29" s="373"/>
      <c r="W29" s="372"/>
      <c r="X29" s="373">
        <f t="shared" si="6"/>
        <v>3781.071000000001</v>
      </c>
      <c r="Y29" s="376">
        <f t="shared" si="7"/>
        <v>-0.6887892345845926</v>
      </c>
    </row>
    <row r="30" spans="1:25" ht="19.5" customHeight="1">
      <c r="A30" s="370" t="s">
        <v>361</v>
      </c>
      <c r="B30" s="371">
        <v>14.514</v>
      </c>
      <c r="C30" s="372">
        <v>200.25199999999998</v>
      </c>
      <c r="D30" s="373">
        <v>0</v>
      </c>
      <c r="E30" s="372">
        <v>0</v>
      </c>
      <c r="F30" s="373">
        <f t="shared" si="0"/>
        <v>214.766</v>
      </c>
      <c r="G30" s="374">
        <f t="shared" si="1"/>
        <v>0.004567399144931737</v>
      </c>
      <c r="H30" s="371">
        <v>12.885</v>
      </c>
      <c r="I30" s="372">
        <v>224.31</v>
      </c>
      <c r="J30" s="373"/>
      <c r="K30" s="372">
        <v>0.3</v>
      </c>
      <c r="L30" s="373">
        <f t="shared" si="2"/>
        <v>237.495</v>
      </c>
      <c r="M30" s="375">
        <f t="shared" si="8"/>
        <v>-0.09570306743299861</v>
      </c>
      <c r="N30" s="371">
        <v>72.838</v>
      </c>
      <c r="O30" s="372">
        <v>1060.519</v>
      </c>
      <c r="P30" s="373"/>
      <c r="Q30" s="372"/>
      <c r="R30" s="373">
        <f t="shared" si="4"/>
        <v>1133.357</v>
      </c>
      <c r="S30" s="374">
        <f t="shared" si="5"/>
        <v>0.004572754567800695</v>
      </c>
      <c r="T30" s="371">
        <v>41.932</v>
      </c>
      <c r="U30" s="372">
        <v>962.212</v>
      </c>
      <c r="V30" s="373"/>
      <c r="W30" s="372">
        <v>0.3</v>
      </c>
      <c r="X30" s="373">
        <f t="shared" si="6"/>
        <v>1004.444</v>
      </c>
      <c r="Y30" s="376">
        <f t="shared" si="7"/>
        <v>0.12834264528435635</v>
      </c>
    </row>
    <row r="31" spans="1:25" ht="19.5" customHeight="1" thickBot="1">
      <c r="A31" s="377" t="s">
        <v>52</v>
      </c>
      <c r="B31" s="378">
        <v>6</v>
      </c>
      <c r="C31" s="379">
        <v>0.373</v>
      </c>
      <c r="D31" s="380">
        <v>0</v>
      </c>
      <c r="E31" s="379">
        <v>0</v>
      </c>
      <c r="F31" s="380">
        <f t="shared" si="0"/>
        <v>6.373</v>
      </c>
      <c r="G31" s="381">
        <f t="shared" si="1"/>
        <v>0.0001355337192602645</v>
      </c>
      <c r="H31" s="378">
        <v>23.365</v>
      </c>
      <c r="I31" s="379">
        <v>22.837</v>
      </c>
      <c r="J31" s="380"/>
      <c r="K31" s="379"/>
      <c r="L31" s="380">
        <f t="shared" si="2"/>
        <v>46.202</v>
      </c>
      <c r="M31" s="382">
        <f t="shared" si="8"/>
        <v>-0.8620622483875157</v>
      </c>
      <c r="N31" s="378">
        <v>99.797</v>
      </c>
      <c r="O31" s="379">
        <v>63.901999999999994</v>
      </c>
      <c r="P31" s="380">
        <v>0.5</v>
      </c>
      <c r="Q31" s="379">
        <v>0.125</v>
      </c>
      <c r="R31" s="380">
        <f t="shared" si="4"/>
        <v>164.32399999999998</v>
      </c>
      <c r="S31" s="381">
        <f t="shared" si="5"/>
        <v>0.0006629979093959638</v>
      </c>
      <c r="T31" s="378">
        <v>144.387</v>
      </c>
      <c r="U31" s="379">
        <v>212.51299999999998</v>
      </c>
      <c r="V31" s="380"/>
      <c r="W31" s="379"/>
      <c r="X31" s="380">
        <f t="shared" si="6"/>
        <v>356.9</v>
      </c>
      <c r="Y31" s="383">
        <f t="shared" si="7"/>
        <v>-0.5395797142056599</v>
      </c>
    </row>
    <row r="32" spans="1:25" s="175" customFormat="1" ht="19.5" customHeight="1">
      <c r="A32" s="184" t="s">
        <v>54</v>
      </c>
      <c r="B32" s="181">
        <f>SUM(B33:B39)</f>
        <v>2911.2919999999995</v>
      </c>
      <c r="C32" s="180">
        <f>SUM(C33:C39)</f>
        <v>1717.7190000000003</v>
      </c>
      <c r="D32" s="179">
        <f>SUM(D33:D39)</f>
        <v>331.415</v>
      </c>
      <c r="E32" s="180">
        <f>SUM(E33:E39)</f>
        <v>298.574</v>
      </c>
      <c r="F32" s="179">
        <f t="shared" si="0"/>
        <v>5258.999999999999</v>
      </c>
      <c r="G32" s="182">
        <f t="shared" si="1"/>
        <v>0.11184243364031553</v>
      </c>
      <c r="H32" s="181">
        <f>SUM(H33:H39)</f>
        <v>2864.853</v>
      </c>
      <c r="I32" s="180">
        <f>SUM(I33:I39)</f>
        <v>1988.1909999999998</v>
      </c>
      <c r="J32" s="179">
        <f>SUM(J33:J39)</f>
        <v>130.59699999999998</v>
      </c>
      <c r="K32" s="180">
        <f>SUM(K33:K39)</f>
        <v>138.167</v>
      </c>
      <c r="L32" s="179">
        <f t="shared" si="2"/>
        <v>5121.808</v>
      </c>
      <c r="M32" s="183">
        <f t="shared" si="8"/>
        <v>0.026785853745395993</v>
      </c>
      <c r="N32" s="181">
        <f>SUM(N33:N39)</f>
        <v>13912.984999999995</v>
      </c>
      <c r="O32" s="180">
        <f>SUM(O33:O39)</f>
        <v>8650.060999999996</v>
      </c>
      <c r="P32" s="179">
        <f>SUM(P33:P39)</f>
        <v>1069.6230000000003</v>
      </c>
      <c r="Q32" s="180">
        <f>SUM(Q33:Q39)</f>
        <v>708.4940000000001</v>
      </c>
      <c r="R32" s="179">
        <f t="shared" si="4"/>
        <v>24341.16299999999</v>
      </c>
      <c r="S32" s="182">
        <f t="shared" si="5"/>
        <v>0.09820927059508278</v>
      </c>
      <c r="T32" s="181">
        <f>SUM(T33:T39)</f>
        <v>13114.481</v>
      </c>
      <c r="U32" s="180">
        <f>SUM(U33:U39)</f>
        <v>9748.042999999998</v>
      </c>
      <c r="V32" s="179">
        <f>SUM(V33:V39)</f>
        <v>328.71700000000004</v>
      </c>
      <c r="W32" s="180">
        <f>SUM(W33:W39)</f>
        <v>525.092</v>
      </c>
      <c r="X32" s="179">
        <f t="shared" si="6"/>
        <v>23716.333</v>
      </c>
      <c r="Y32" s="176">
        <f t="shared" si="7"/>
        <v>0.02634597852880516</v>
      </c>
    </row>
    <row r="33" spans="1:25" s="138" customFormat="1" ht="19.5" customHeight="1">
      <c r="A33" s="363" t="s">
        <v>368</v>
      </c>
      <c r="B33" s="364">
        <v>1975.8049999999998</v>
      </c>
      <c r="C33" s="365">
        <v>1211.73</v>
      </c>
      <c r="D33" s="366">
        <v>0</v>
      </c>
      <c r="E33" s="365">
        <v>0</v>
      </c>
      <c r="F33" s="366">
        <f t="shared" si="0"/>
        <v>3187.535</v>
      </c>
      <c r="G33" s="367">
        <f t="shared" si="1"/>
        <v>0.06778887083355832</v>
      </c>
      <c r="H33" s="364">
        <v>1767.35</v>
      </c>
      <c r="I33" s="365">
        <v>1490.194</v>
      </c>
      <c r="J33" s="366">
        <v>130.59699999999998</v>
      </c>
      <c r="K33" s="365">
        <v>137.867</v>
      </c>
      <c r="L33" s="366">
        <f t="shared" si="2"/>
        <v>3526.008</v>
      </c>
      <c r="M33" s="368">
        <f t="shared" si="8"/>
        <v>-0.09599325923253721</v>
      </c>
      <c r="N33" s="364">
        <v>9510.044999999996</v>
      </c>
      <c r="O33" s="365">
        <v>6069.435999999998</v>
      </c>
      <c r="P33" s="366">
        <v>62.816</v>
      </c>
      <c r="Q33" s="365">
        <v>3.065</v>
      </c>
      <c r="R33" s="366">
        <f t="shared" si="4"/>
        <v>15645.361999999996</v>
      </c>
      <c r="S33" s="367">
        <f t="shared" si="5"/>
        <v>0.06312432935994167</v>
      </c>
      <c r="T33" s="384">
        <v>8498.831999999999</v>
      </c>
      <c r="U33" s="365">
        <v>6980.870999999999</v>
      </c>
      <c r="V33" s="366">
        <v>326.293</v>
      </c>
      <c r="W33" s="365">
        <v>470.321</v>
      </c>
      <c r="X33" s="366">
        <f t="shared" si="6"/>
        <v>16276.316999999997</v>
      </c>
      <c r="Y33" s="369">
        <f t="shared" si="7"/>
        <v>-0.038765219428940956</v>
      </c>
    </row>
    <row r="34" spans="1:25" s="138" customFormat="1" ht="19.5" customHeight="1">
      <c r="A34" s="370" t="s">
        <v>369</v>
      </c>
      <c r="B34" s="371">
        <v>626.346</v>
      </c>
      <c r="C34" s="372">
        <v>290.072</v>
      </c>
      <c r="D34" s="373">
        <v>331.415</v>
      </c>
      <c r="E34" s="372">
        <v>298.574</v>
      </c>
      <c r="F34" s="373">
        <f>SUM(B34:E34)</f>
        <v>1546.4070000000002</v>
      </c>
      <c r="G34" s="374">
        <f>F34/$F$9</f>
        <v>0.032887226141551526</v>
      </c>
      <c r="H34" s="371">
        <v>828.5</v>
      </c>
      <c r="I34" s="372">
        <v>401.911</v>
      </c>
      <c r="J34" s="373">
        <v>0</v>
      </c>
      <c r="K34" s="372">
        <v>0</v>
      </c>
      <c r="L34" s="373">
        <f>SUM(H34:K34)</f>
        <v>1230.411</v>
      </c>
      <c r="M34" s="375">
        <f>IF(ISERROR(F34/L34-1),"         /0",(F34/L34-1))</f>
        <v>0.25682150110816626</v>
      </c>
      <c r="N34" s="371">
        <v>2876.037999999999</v>
      </c>
      <c r="O34" s="372">
        <v>1817.3969999999995</v>
      </c>
      <c r="P34" s="373">
        <v>993.4070000000002</v>
      </c>
      <c r="Q34" s="372">
        <v>700.6790000000001</v>
      </c>
      <c r="R34" s="373">
        <f>SUM(N34:Q34)</f>
        <v>6387.520999999999</v>
      </c>
      <c r="S34" s="374">
        <f>R34/$R$9</f>
        <v>0.02577172579308449</v>
      </c>
      <c r="T34" s="385">
        <v>3457.9669999999996</v>
      </c>
      <c r="U34" s="372">
        <v>2362.7230000000004</v>
      </c>
      <c r="V34" s="373">
        <v>0.25</v>
      </c>
      <c r="W34" s="372">
        <v>0.25</v>
      </c>
      <c r="X34" s="373">
        <f>SUM(T34:W34)</f>
        <v>5821.1900000000005</v>
      </c>
      <c r="Y34" s="376">
        <f>IF(ISERROR(R34/X34-1),"         /0",IF(R34/X34&gt;5,"  *  ",(R34/X34-1)))</f>
        <v>0.09728783977159283</v>
      </c>
    </row>
    <row r="35" spans="1:25" s="138" customFormat="1" ht="19.5" customHeight="1">
      <c r="A35" s="370" t="s">
        <v>372</v>
      </c>
      <c r="B35" s="371">
        <v>142.73</v>
      </c>
      <c r="C35" s="372">
        <v>82.10399999999998</v>
      </c>
      <c r="D35" s="373">
        <v>0</v>
      </c>
      <c r="E35" s="372">
        <v>0</v>
      </c>
      <c r="F35" s="373">
        <f>SUM(B35:E35)</f>
        <v>224.83399999999997</v>
      </c>
      <c r="G35" s="374">
        <f>F35/$F$9</f>
        <v>0.004781513923766249</v>
      </c>
      <c r="H35" s="371">
        <v>118.73700000000001</v>
      </c>
      <c r="I35" s="372">
        <v>41.211</v>
      </c>
      <c r="J35" s="373">
        <v>0</v>
      </c>
      <c r="K35" s="372">
        <v>0</v>
      </c>
      <c r="L35" s="373">
        <f>SUM(H35:K35)</f>
        <v>159.948</v>
      </c>
      <c r="M35" s="375">
        <f>IF(ISERROR(F35/L35-1),"         /0",(F35/L35-1))</f>
        <v>0.40566934253632403</v>
      </c>
      <c r="N35" s="371">
        <v>610.126</v>
      </c>
      <c r="O35" s="372">
        <v>208.40500000000003</v>
      </c>
      <c r="P35" s="373"/>
      <c r="Q35" s="372"/>
      <c r="R35" s="373">
        <f>SUM(N35:Q35)</f>
        <v>818.531</v>
      </c>
      <c r="S35" s="374">
        <f>R35/$R$9</f>
        <v>0.0033025263611875786</v>
      </c>
      <c r="T35" s="385">
        <v>490.8569999999999</v>
      </c>
      <c r="U35" s="372">
        <v>186.711</v>
      </c>
      <c r="V35" s="373">
        <v>0</v>
      </c>
      <c r="W35" s="372">
        <v>32.117</v>
      </c>
      <c r="X35" s="373">
        <f>SUM(T35:W35)</f>
        <v>709.685</v>
      </c>
      <c r="Y35" s="376">
        <f>IF(ISERROR(R35/X35-1),"         /0",IF(R35/X35&gt;5,"  *  ",(R35/X35-1)))</f>
        <v>0.15337227079619842</v>
      </c>
    </row>
    <row r="36" spans="1:25" s="138" customFormat="1" ht="19.5" customHeight="1">
      <c r="A36" s="370" t="s">
        <v>371</v>
      </c>
      <c r="B36" s="371">
        <v>76.66</v>
      </c>
      <c r="C36" s="372">
        <v>40.929</v>
      </c>
      <c r="D36" s="373">
        <v>0</v>
      </c>
      <c r="E36" s="372">
        <v>0</v>
      </c>
      <c r="F36" s="373">
        <f>SUM(B36:E36)</f>
        <v>117.589</v>
      </c>
      <c r="G36" s="374">
        <f>F36/$F$9</f>
        <v>0.0025007491784238573</v>
      </c>
      <c r="H36" s="371">
        <v>60.246</v>
      </c>
      <c r="I36" s="372">
        <v>42.677</v>
      </c>
      <c r="J36" s="373">
        <v>0</v>
      </c>
      <c r="K36" s="372">
        <v>0</v>
      </c>
      <c r="L36" s="373">
        <f>SUM(H36:K36)</f>
        <v>102.923</v>
      </c>
      <c r="M36" s="375">
        <f>IF(ISERROR(F36/L36-1),"         /0",(F36/L36-1))</f>
        <v>0.14249487480932355</v>
      </c>
      <c r="N36" s="371">
        <v>356.478</v>
      </c>
      <c r="O36" s="372">
        <v>174.33200000000002</v>
      </c>
      <c r="P36" s="373">
        <v>0</v>
      </c>
      <c r="Q36" s="372">
        <v>0</v>
      </c>
      <c r="R36" s="373">
        <f>SUM(N36:Q36)</f>
        <v>530.8100000000001</v>
      </c>
      <c r="S36" s="374">
        <f>R36/$R$9</f>
        <v>0.002141658676069665</v>
      </c>
      <c r="T36" s="385">
        <v>238.262</v>
      </c>
      <c r="U36" s="372">
        <v>144.452</v>
      </c>
      <c r="V36" s="373">
        <v>0.3</v>
      </c>
      <c r="W36" s="372">
        <v>0.3</v>
      </c>
      <c r="X36" s="373">
        <f>SUM(T36:W36)</f>
        <v>383.314</v>
      </c>
      <c r="Y36" s="376">
        <f>IF(ISERROR(R36/X36-1),"         /0",IF(R36/X36&gt;5,"  *  ",(R36/X36-1)))</f>
        <v>0.3847915807927704</v>
      </c>
    </row>
    <row r="37" spans="1:25" s="138" customFormat="1" ht="19.5" customHeight="1">
      <c r="A37" s="370" t="s">
        <v>373</v>
      </c>
      <c r="B37" s="371">
        <v>29.677</v>
      </c>
      <c r="C37" s="372">
        <v>71.431</v>
      </c>
      <c r="D37" s="373">
        <v>0</v>
      </c>
      <c r="E37" s="372">
        <v>0</v>
      </c>
      <c r="F37" s="373">
        <f>SUM(B37:E37)</f>
        <v>101.108</v>
      </c>
      <c r="G37" s="374">
        <f>F37/$F$9</f>
        <v>0.002150250005800537</v>
      </c>
      <c r="H37" s="371">
        <v>30.225</v>
      </c>
      <c r="I37" s="372">
        <v>7.271</v>
      </c>
      <c r="J37" s="373"/>
      <c r="K37" s="372"/>
      <c r="L37" s="373">
        <f>SUM(H37:K37)</f>
        <v>37.496</v>
      </c>
      <c r="M37" s="375">
        <f>IF(ISERROR(F37/L37-1),"         /0",(F37/L37-1))</f>
        <v>1.6965009601024108</v>
      </c>
      <c r="N37" s="371">
        <v>146.017</v>
      </c>
      <c r="O37" s="372">
        <v>345.258</v>
      </c>
      <c r="P37" s="373">
        <v>0</v>
      </c>
      <c r="Q37" s="372">
        <v>0</v>
      </c>
      <c r="R37" s="373">
        <f>SUM(N37:Q37)</f>
        <v>491.275</v>
      </c>
      <c r="S37" s="374">
        <f>R37/$R$9</f>
        <v>0.0019821468436655764</v>
      </c>
      <c r="T37" s="385">
        <v>136.947</v>
      </c>
      <c r="U37" s="372">
        <v>39.72</v>
      </c>
      <c r="V37" s="373"/>
      <c r="W37" s="372">
        <v>0.025</v>
      </c>
      <c r="X37" s="373">
        <f>SUM(T37:W37)</f>
        <v>176.692</v>
      </c>
      <c r="Y37" s="376">
        <f>IF(ISERROR(R37/X37-1),"         /0",IF(R37/X37&gt;5,"  *  ",(R37/X37-1)))</f>
        <v>1.7804031874674573</v>
      </c>
    </row>
    <row r="38" spans="1:25" s="138" customFormat="1" ht="19.5" customHeight="1">
      <c r="A38" s="370" t="s">
        <v>370</v>
      </c>
      <c r="B38" s="371">
        <v>52.662</v>
      </c>
      <c r="C38" s="372">
        <v>5.427</v>
      </c>
      <c r="D38" s="373">
        <v>0</v>
      </c>
      <c r="E38" s="372">
        <v>0</v>
      </c>
      <c r="F38" s="373">
        <f>SUM(B38:E38)</f>
        <v>58.089</v>
      </c>
      <c r="G38" s="374">
        <f>F38/$F$9</f>
        <v>0.0012353708172147346</v>
      </c>
      <c r="H38" s="371">
        <v>53.39099999999999</v>
      </c>
      <c r="I38" s="372">
        <v>4.927</v>
      </c>
      <c r="J38" s="373">
        <v>0</v>
      </c>
      <c r="K38" s="372">
        <v>0</v>
      </c>
      <c r="L38" s="373">
        <f>SUM(H38:K38)</f>
        <v>58.31799999999999</v>
      </c>
      <c r="M38" s="375">
        <f>IF(ISERROR(F38/L38-1),"         /0",(F38/L38-1))</f>
        <v>-0.003926746459069097</v>
      </c>
      <c r="N38" s="371">
        <v>273.60999999999996</v>
      </c>
      <c r="O38" s="372">
        <v>19.207</v>
      </c>
      <c r="P38" s="373">
        <v>13</v>
      </c>
      <c r="Q38" s="372">
        <v>4.35</v>
      </c>
      <c r="R38" s="373">
        <f>SUM(N38:Q38)</f>
        <v>310.167</v>
      </c>
      <c r="S38" s="374">
        <f>R38/$R$9</f>
        <v>0.0012514305430954573</v>
      </c>
      <c r="T38" s="385">
        <v>225.57</v>
      </c>
      <c r="U38" s="372">
        <v>33.566</v>
      </c>
      <c r="V38" s="373">
        <v>0.25</v>
      </c>
      <c r="W38" s="372">
        <v>0.4</v>
      </c>
      <c r="X38" s="373">
        <f t="shared" si="6"/>
        <v>259.78599999999994</v>
      </c>
      <c r="Y38" s="376">
        <f>IF(ISERROR(R38/X38-1),"         /0",IF(R38/X38&gt;5,"  *  ",(R38/X38-1)))</f>
        <v>0.19393269845180283</v>
      </c>
    </row>
    <row r="39" spans="1:25" s="138" customFormat="1" ht="19.5" customHeight="1" thickBot="1">
      <c r="A39" s="377" t="s">
        <v>52</v>
      </c>
      <c r="B39" s="378">
        <v>7.411999999999999</v>
      </c>
      <c r="C39" s="379">
        <v>16.026</v>
      </c>
      <c r="D39" s="380">
        <v>0</v>
      </c>
      <c r="E39" s="379">
        <v>0</v>
      </c>
      <c r="F39" s="380">
        <f>SUM(B39:E39)</f>
        <v>23.438</v>
      </c>
      <c r="G39" s="381">
        <f>F39/$F$9</f>
        <v>0.0004984527400003262</v>
      </c>
      <c r="H39" s="378">
        <v>6.404</v>
      </c>
      <c r="I39" s="379">
        <v>0</v>
      </c>
      <c r="J39" s="380">
        <v>0</v>
      </c>
      <c r="K39" s="379">
        <v>0.3</v>
      </c>
      <c r="L39" s="380">
        <f>SUM(H39:K39)</f>
        <v>6.704</v>
      </c>
      <c r="M39" s="382">
        <f>IF(ISERROR(F39/L39-1),"         /0",(F39/L39-1))</f>
        <v>2.496121718377088</v>
      </c>
      <c r="N39" s="378">
        <v>140.671</v>
      </c>
      <c r="O39" s="379">
        <v>16.026</v>
      </c>
      <c r="P39" s="380">
        <v>0.4</v>
      </c>
      <c r="Q39" s="379">
        <v>0.4</v>
      </c>
      <c r="R39" s="380">
        <f>SUM(N39:Q39)</f>
        <v>157.497</v>
      </c>
      <c r="S39" s="381">
        <f>R39/$R$9</f>
        <v>0.000635453018038364</v>
      </c>
      <c r="T39" s="386">
        <v>66.046</v>
      </c>
      <c r="U39" s="379">
        <v>0</v>
      </c>
      <c r="V39" s="380">
        <v>1.6239999999999999</v>
      </c>
      <c r="W39" s="379">
        <v>21.679</v>
      </c>
      <c r="X39" s="380">
        <f t="shared" si="6"/>
        <v>89.349</v>
      </c>
      <c r="Y39" s="383">
        <f>IF(ISERROR(R39/X39-1),"         /0",IF(R39/X39&gt;5,"  *  ",(R39/X39-1)))</f>
        <v>0.7627169862001815</v>
      </c>
    </row>
    <row r="40" spans="1:25" s="175" customFormat="1" ht="19.5" customHeight="1">
      <c r="A40" s="184" t="s">
        <v>53</v>
      </c>
      <c r="B40" s="181">
        <f>SUM(B41:B43)</f>
        <v>61.190000000000005</v>
      </c>
      <c r="C40" s="180">
        <f>SUM(C41:C43)</f>
        <v>9.669</v>
      </c>
      <c r="D40" s="179">
        <f>SUM(D41:D43)</f>
        <v>78.536</v>
      </c>
      <c r="E40" s="180">
        <f>SUM(E41:E43)</f>
        <v>6.3999999999999995</v>
      </c>
      <c r="F40" s="179">
        <f t="shared" si="0"/>
        <v>155.79500000000002</v>
      </c>
      <c r="G40" s="182">
        <f t="shared" si="1"/>
        <v>0.0033132709543626094</v>
      </c>
      <c r="H40" s="181">
        <f>SUM(H41:H43)</f>
        <v>231.395</v>
      </c>
      <c r="I40" s="180">
        <f>SUM(I41:I43)</f>
        <v>41.156000000000006</v>
      </c>
      <c r="J40" s="179">
        <f>SUM(J41:J43)</f>
        <v>13.514</v>
      </c>
      <c r="K40" s="180">
        <f>SUM(K41:K43)</f>
        <v>98.334</v>
      </c>
      <c r="L40" s="179">
        <f t="shared" si="2"/>
        <v>384.39900000000006</v>
      </c>
      <c r="M40" s="183">
        <f t="shared" si="8"/>
        <v>-0.5947049810223232</v>
      </c>
      <c r="N40" s="181">
        <f>SUM(N41:N43)</f>
        <v>710.4680000000001</v>
      </c>
      <c r="O40" s="180">
        <f>SUM(O41:O43)</f>
        <v>159.67</v>
      </c>
      <c r="P40" s="179">
        <f>SUM(P41:P43)</f>
        <v>251.65200000000002</v>
      </c>
      <c r="Q40" s="180">
        <f>SUM(Q41:Q43)</f>
        <v>26.607</v>
      </c>
      <c r="R40" s="179">
        <f t="shared" si="4"/>
        <v>1148.397</v>
      </c>
      <c r="S40" s="182">
        <f t="shared" si="5"/>
        <v>0.0046334364435906905</v>
      </c>
      <c r="T40" s="181">
        <f>SUM(T41:T43)</f>
        <v>1374.8630000000003</v>
      </c>
      <c r="U40" s="180">
        <f>SUM(U41:U43)</f>
        <v>343.121</v>
      </c>
      <c r="V40" s="179">
        <f>SUM(V41:V43)</f>
        <v>65.5</v>
      </c>
      <c r="W40" s="180">
        <f>SUM(W41:W43)</f>
        <v>129.47199999999998</v>
      </c>
      <c r="X40" s="179">
        <f t="shared" si="6"/>
        <v>1912.9560000000004</v>
      </c>
      <c r="Y40" s="176">
        <f t="shared" si="7"/>
        <v>-0.3996741169164373</v>
      </c>
    </row>
    <row r="41" spans="1:25" ht="19.5" customHeight="1">
      <c r="A41" s="363" t="s">
        <v>377</v>
      </c>
      <c r="B41" s="364">
        <v>15.024</v>
      </c>
      <c r="C41" s="365">
        <v>9.144</v>
      </c>
      <c r="D41" s="366">
        <v>78.386</v>
      </c>
      <c r="E41" s="365">
        <v>6.3</v>
      </c>
      <c r="F41" s="366">
        <f t="shared" si="0"/>
        <v>108.854</v>
      </c>
      <c r="G41" s="367">
        <f t="shared" si="1"/>
        <v>0.0023149831282530727</v>
      </c>
      <c r="H41" s="364">
        <v>34.57300000000001</v>
      </c>
      <c r="I41" s="365">
        <v>21.811</v>
      </c>
      <c r="J41" s="366">
        <v>0.2</v>
      </c>
      <c r="K41" s="365">
        <v>0.165</v>
      </c>
      <c r="L41" s="366">
        <f t="shared" si="2"/>
        <v>56.74900000000001</v>
      </c>
      <c r="M41" s="368">
        <f t="shared" si="8"/>
        <v>0.9181659588715216</v>
      </c>
      <c r="N41" s="364">
        <v>167.568</v>
      </c>
      <c r="O41" s="365">
        <v>133.41899999999998</v>
      </c>
      <c r="P41" s="366">
        <v>233.811</v>
      </c>
      <c r="Q41" s="365">
        <v>17.892999999999997</v>
      </c>
      <c r="R41" s="366">
        <f t="shared" si="4"/>
        <v>552.691</v>
      </c>
      <c r="S41" s="367">
        <f t="shared" si="5"/>
        <v>0.0022299419290058953</v>
      </c>
      <c r="T41" s="384">
        <v>186.668</v>
      </c>
      <c r="U41" s="365">
        <v>133.736</v>
      </c>
      <c r="V41" s="366">
        <v>0.32</v>
      </c>
      <c r="W41" s="365">
        <v>0.165</v>
      </c>
      <c r="X41" s="366">
        <f t="shared" si="6"/>
        <v>320.889</v>
      </c>
      <c r="Y41" s="369">
        <f t="shared" si="7"/>
        <v>0.7223744036099711</v>
      </c>
    </row>
    <row r="42" spans="1:25" ht="19.5" customHeight="1">
      <c r="A42" s="370" t="s">
        <v>376</v>
      </c>
      <c r="B42" s="371">
        <v>42.910000000000004</v>
      </c>
      <c r="C42" s="372">
        <v>0.525</v>
      </c>
      <c r="D42" s="373">
        <v>0</v>
      </c>
      <c r="E42" s="372">
        <v>0</v>
      </c>
      <c r="F42" s="373">
        <f>SUM(B42:E42)</f>
        <v>43.435</v>
      </c>
      <c r="G42" s="374">
        <f>F42/$F$9</f>
        <v>0.0009237262036826594</v>
      </c>
      <c r="H42" s="371">
        <v>178.921</v>
      </c>
      <c r="I42" s="372">
        <v>3.236</v>
      </c>
      <c r="J42" s="373">
        <v>0</v>
      </c>
      <c r="K42" s="372">
        <v>0</v>
      </c>
      <c r="L42" s="373">
        <f>SUM(H42:K42)</f>
        <v>182.15699999999998</v>
      </c>
      <c r="M42" s="375">
        <f>IF(ISERROR(F42/L42-1),"         /0",(F42/L42-1))</f>
        <v>-0.7615518481310078</v>
      </c>
      <c r="N42" s="371">
        <v>532.3140000000001</v>
      </c>
      <c r="O42" s="372">
        <v>26.251</v>
      </c>
      <c r="P42" s="373">
        <v>17.091</v>
      </c>
      <c r="Q42" s="372">
        <v>0.091</v>
      </c>
      <c r="R42" s="373">
        <f>SUM(N42:Q42)</f>
        <v>575.7470000000001</v>
      </c>
      <c r="S42" s="374">
        <f>R42/$R$9</f>
        <v>0.0023229659534882187</v>
      </c>
      <c r="T42" s="385">
        <v>985.0030000000003</v>
      </c>
      <c r="U42" s="372">
        <v>60.468999999999994</v>
      </c>
      <c r="V42" s="373">
        <v>0.4</v>
      </c>
      <c r="W42" s="372">
        <v>0.4</v>
      </c>
      <c r="X42" s="373">
        <f>SUM(T42:W42)</f>
        <v>1046.2720000000004</v>
      </c>
      <c r="Y42" s="376">
        <f>IF(ISERROR(R42/X42-1),"         /0",IF(R42/X42&gt;5,"  *  ",(R42/X42-1)))</f>
        <v>-0.4497157526914609</v>
      </c>
    </row>
    <row r="43" spans="1:25" ht="19.5" customHeight="1" thickBot="1">
      <c r="A43" s="370" t="s">
        <v>52</v>
      </c>
      <c r="B43" s="371">
        <v>3.256</v>
      </c>
      <c r="C43" s="372">
        <v>0</v>
      </c>
      <c r="D43" s="373">
        <v>0.15</v>
      </c>
      <c r="E43" s="372">
        <v>0.1</v>
      </c>
      <c r="F43" s="373">
        <f>SUM(B43:E43)</f>
        <v>3.506</v>
      </c>
      <c r="G43" s="374">
        <f>F43/$F$9</f>
        <v>7.456162242687703E-05</v>
      </c>
      <c r="H43" s="371">
        <v>17.901</v>
      </c>
      <c r="I43" s="372">
        <v>16.109</v>
      </c>
      <c r="J43" s="373">
        <v>13.314</v>
      </c>
      <c r="K43" s="372">
        <v>98.169</v>
      </c>
      <c r="L43" s="373">
        <f>SUM(H43:K43)</f>
        <v>145.493</v>
      </c>
      <c r="M43" s="375">
        <f>IF(ISERROR(F43/L43-1),"         /0",(F43/L43-1))</f>
        <v>-0.9759026207446406</v>
      </c>
      <c r="N43" s="371">
        <v>10.586</v>
      </c>
      <c r="O43" s="372">
        <v>0</v>
      </c>
      <c r="P43" s="373">
        <v>0.7500000000000001</v>
      </c>
      <c r="Q43" s="372">
        <v>8.623</v>
      </c>
      <c r="R43" s="373">
        <f>SUM(N43:Q43)</f>
        <v>19.959</v>
      </c>
      <c r="S43" s="374">
        <f>R43/$R$9</f>
        <v>8.052856109657775E-05</v>
      </c>
      <c r="T43" s="385">
        <v>203.192</v>
      </c>
      <c r="U43" s="372">
        <v>148.91600000000003</v>
      </c>
      <c r="V43" s="373">
        <v>64.78</v>
      </c>
      <c r="W43" s="372">
        <v>128.90699999999998</v>
      </c>
      <c r="X43" s="373">
        <f>SUM(T43:W43)</f>
        <v>545.7950000000001</v>
      </c>
      <c r="Y43" s="376">
        <f>IF(ISERROR(R43/X43-1),"         /0",IF(R43/X43&gt;5,"  *  ",(R43/X43-1)))</f>
        <v>-0.9634313249480116</v>
      </c>
    </row>
    <row r="44" spans="1:25" s="138" customFormat="1" ht="19.5" customHeight="1" thickBot="1">
      <c r="A44" s="174" t="s">
        <v>52</v>
      </c>
      <c r="B44" s="171">
        <v>40.857</v>
      </c>
      <c r="C44" s="170">
        <v>2.7209999999999996</v>
      </c>
      <c r="D44" s="169">
        <v>0</v>
      </c>
      <c r="E44" s="170">
        <v>0</v>
      </c>
      <c r="F44" s="169">
        <f t="shared" si="0"/>
        <v>43.577999999999996</v>
      </c>
      <c r="G44" s="172">
        <f t="shared" si="1"/>
        <v>0.000926767365122204</v>
      </c>
      <c r="H44" s="171">
        <v>82.689</v>
      </c>
      <c r="I44" s="170">
        <v>0</v>
      </c>
      <c r="J44" s="169">
        <v>0</v>
      </c>
      <c r="K44" s="170">
        <v>0</v>
      </c>
      <c r="L44" s="169">
        <f t="shared" si="2"/>
        <v>82.689</v>
      </c>
      <c r="M44" s="173">
        <f t="shared" si="8"/>
        <v>-0.47298915212422454</v>
      </c>
      <c r="N44" s="171">
        <v>290.161</v>
      </c>
      <c r="O44" s="170">
        <v>5.297</v>
      </c>
      <c r="P44" s="169">
        <v>0.145</v>
      </c>
      <c r="Q44" s="170">
        <v>0.06</v>
      </c>
      <c r="R44" s="169">
        <f t="shared" si="4"/>
        <v>295.663</v>
      </c>
      <c r="S44" s="172">
        <f t="shared" si="5"/>
        <v>0.0011929112660703177</v>
      </c>
      <c r="T44" s="171">
        <v>538.864</v>
      </c>
      <c r="U44" s="170">
        <v>0</v>
      </c>
      <c r="V44" s="169">
        <v>0</v>
      </c>
      <c r="W44" s="170">
        <v>0</v>
      </c>
      <c r="X44" s="179">
        <f>SUM(T44:W44)</f>
        <v>538.864</v>
      </c>
      <c r="Y44" s="166">
        <f t="shared" si="7"/>
        <v>-0.45132166928946826</v>
      </c>
    </row>
    <row r="45" ht="6.75" customHeight="1" thickTop="1">
      <c r="A45" s="105"/>
    </row>
    <row r="46" ht="14.25">
      <c r="A46" s="105" t="s">
        <v>51</v>
      </c>
    </row>
    <row r="47" ht="14.25">
      <c r="A47" s="112" t="s">
        <v>28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5:Y65536 M45:M65536 Y3 M3">
    <cfRule type="cellIs" priority="6" dxfId="93" operator="lessThan" stopIfTrue="1">
      <formula>0</formula>
    </cfRule>
  </conditionalFormatting>
  <conditionalFormatting sqref="Y10:Y44 M10:M44">
    <cfRule type="cellIs" priority="7" dxfId="93" operator="lessThan" stopIfTrue="1">
      <formula>0</formula>
    </cfRule>
    <cfRule type="cellIs" priority="8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Y9 M9">
    <cfRule type="cellIs" priority="3" dxfId="93" operator="lessThan" stopIfTrue="1">
      <formula>0</formula>
    </cfRule>
    <cfRule type="cellIs" priority="4" dxfId="95" operator="greaterThanOrEqual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40:V40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81"/>
  <sheetViews>
    <sheetView showGridLines="0" zoomScale="80" zoomScaleNormal="80" zoomScalePageLayoutView="0" workbookViewId="0" topLeftCell="A1">
      <selection activeCell="T78" sqref="T78:W78"/>
    </sheetView>
  </sheetViews>
  <sheetFormatPr defaultColWidth="8.00390625" defaultRowHeight="15"/>
  <cols>
    <col min="1" max="1" width="24.28125" style="112" customWidth="1"/>
    <col min="2" max="2" width="9.140625" style="112" bestFit="1" customWidth="1"/>
    <col min="3" max="3" width="9.7109375" style="112" bestFit="1" customWidth="1"/>
    <col min="4" max="4" width="8.00390625" style="112" bestFit="1" customWidth="1"/>
    <col min="5" max="5" width="9.7109375" style="112" bestFit="1" customWidth="1"/>
    <col min="6" max="6" width="9.140625" style="112" bestFit="1" customWidth="1"/>
    <col min="7" max="7" width="9.421875" style="112" customWidth="1"/>
    <col min="8" max="8" width="9.28125" style="112" bestFit="1" customWidth="1"/>
    <col min="9" max="9" width="9.7109375" style="112" bestFit="1" customWidth="1"/>
    <col min="10" max="10" width="8.140625" style="112" customWidth="1"/>
    <col min="11" max="11" width="9.00390625" style="112" customWidth="1"/>
    <col min="12" max="12" width="9.140625" style="112" customWidth="1"/>
    <col min="13" max="13" width="10.28125" style="112" bestFit="1" customWidth="1"/>
    <col min="14" max="14" width="9.28125" style="112" bestFit="1" customWidth="1"/>
    <col min="15" max="15" width="10.140625" style="112" customWidth="1"/>
    <col min="16" max="16" width="8.421875" style="112" bestFit="1" customWidth="1"/>
    <col min="17" max="17" width="9.140625" style="112" customWidth="1"/>
    <col min="18" max="19" width="9.8515625" style="112" bestFit="1" customWidth="1"/>
    <col min="20" max="20" width="10.421875" style="112" customWidth="1"/>
    <col min="21" max="21" width="10.28125" style="112" customWidth="1"/>
    <col min="22" max="22" width="8.8515625" style="112" customWidth="1"/>
    <col min="23" max="23" width="10.28125" style="112" customWidth="1"/>
    <col min="24" max="24" width="9.8515625" style="112" bestFit="1" customWidth="1"/>
    <col min="25" max="25" width="8.7109375" style="112" bestFit="1" customWidth="1"/>
    <col min="26" max="16384" width="8.00390625" style="112" customWidth="1"/>
  </cols>
  <sheetData>
    <row r="1" spans="24:25" ht="18.75" thickBot="1">
      <c r="X1" s="596" t="s">
        <v>27</v>
      </c>
      <c r="Y1" s="597"/>
    </row>
    <row r="2" ht="5.25" customHeight="1" thickBot="1"/>
    <row r="3" spans="1:25" ht="24.75" customHeight="1" thickTop="1">
      <c r="A3" s="654" t="s">
        <v>69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6"/>
    </row>
    <row r="4" spans="1:25" ht="21" customHeight="1" thickBot="1">
      <c r="A4" s="665" t="s">
        <v>43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6"/>
      <c r="R4" s="666"/>
      <c r="S4" s="666"/>
      <c r="T4" s="666"/>
      <c r="U4" s="666"/>
      <c r="V4" s="666"/>
      <c r="W4" s="666"/>
      <c r="X4" s="666"/>
      <c r="Y4" s="667"/>
    </row>
    <row r="5" spans="1:25" s="165" customFormat="1" ht="15.75" customHeight="1" thickBot="1" thickTop="1">
      <c r="A5" s="601" t="s">
        <v>64</v>
      </c>
      <c r="B5" s="671" t="s">
        <v>35</v>
      </c>
      <c r="C5" s="672"/>
      <c r="D5" s="672"/>
      <c r="E5" s="672"/>
      <c r="F5" s="672"/>
      <c r="G5" s="672"/>
      <c r="H5" s="672"/>
      <c r="I5" s="672"/>
      <c r="J5" s="673"/>
      <c r="K5" s="673"/>
      <c r="L5" s="673"/>
      <c r="M5" s="674"/>
      <c r="N5" s="671" t="s">
        <v>34</v>
      </c>
      <c r="O5" s="672"/>
      <c r="P5" s="672"/>
      <c r="Q5" s="672"/>
      <c r="R5" s="672"/>
      <c r="S5" s="672"/>
      <c r="T5" s="672"/>
      <c r="U5" s="672"/>
      <c r="V5" s="672"/>
      <c r="W5" s="672"/>
      <c r="X5" s="672"/>
      <c r="Y5" s="675"/>
    </row>
    <row r="6" spans="1:25" s="130" customFormat="1" ht="26.25" customHeight="1" thickBot="1">
      <c r="A6" s="602"/>
      <c r="B6" s="676" t="s">
        <v>149</v>
      </c>
      <c r="C6" s="677"/>
      <c r="D6" s="677"/>
      <c r="E6" s="677"/>
      <c r="F6" s="677"/>
      <c r="G6" s="657" t="s">
        <v>33</v>
      </c>
      <c r="H6" s="676" t="s">
        <v>146</v>
      </c>
      <c r="I6" s="677"/>
      <c r="J6" s="677"/>
      <c r="K6" s="677"/>
      <c r="L6" s="677"/>
      <c r="M6" s="668" t="s">
        <v>32</v>
      </c>
      <c r="N6" s="676" t="s">
        <v>147</v>
      </c>
      <c r="O6" s="677"/>
      <c r="P6" s="677"/>
      <c r="Q6" s="677"/>
      <c r="R6" s="677"/>
      <c r="S6" s="657" t="s">
        <v>33</v>
      </c>
      <c r="T6" s="676" t="s">
        <v>148</v>
      </c>
      <c r="U6" s="677"/>
      <c r="V6" s="677"/>
      <c r="W6" s="677"/>
      <c r="X6" s="677"/>
      <c r="Y6" s="662" t="s">
        <v>32</v>
      </c>
    </row>
    <row r="7" spans="1:25" s="125" customFormat="1" ht="26.25" customHeight="1">
      <c r="A7" s="603"/>
      <c r="B7" s="595" t="s">
        <v>21</v>
      </c>
      <c r="C7" s="591"/>
      <c r="D7" s="590" t="s">
        <v>20</v>
      </c>
      <c r="E7" s="591"/>
      <c r="F7" s="682" t="s">
        <v>16</v>
      </c>
      <c r="G7" s="658"/>
      <c r="H7" s="595" t="s">
        <v>21</v>
      </c>
      <c r="I7" s="591"/>
      <c r="J7" s="590" t="s">
        <v>20</v>
      </c>
      <c r="K7" s="591"/>
      <c r="L7" s="682" t="s">
        <v>16</v>
      </c>
      <c r="M7" s="669"/>
      <c r="N7" s="595" t="s">
        <v>21</v>
      </c>
      <c r="O7" s="591"/>
      <c r="P7" s="590" t="s">
        <v>20</v>
      </c>
      <c r="Q7" s="591"/>
      <c r="R7" s="682" t="s">
        <v>16</v>
      </c>
      <c r="S7" s="658"/>
      <c r="T7" s="595" t="s">
        <v>21</v>
      </c>
      <c r="U7" s="591"/>
      <c r="V7" s="590" t="s">
        <v>20</v>
      </c>
      <c r="W7" s="591"/>
      <c r="X7" s="682" t="s">
        <v>16</v>
      </c>
      <c r="Y7" s="663"/>
    </row>
    <row r="8" spans="1:25" s="161" customFormat="1" ht="27" thickBot="1">
      <c r="A8" s="604"/>
      <c r="B8" s="164" t="s">
        <v>30</v>
      </c>
      <c r="C8" s="162" t="s">
        <v>29</v>
      </c>
      <c r="D8" s="163" t="s">
        <v>30</v>
      </c>
      <c r="E8" s="162" t="s">
        <v>29</v>
      </c>
      <c r="F8" s="653"/>
      <c r="G8" s="659"/>
      <c r="H8" s="164" t="s">
        <v>30</v>
      </c>
      <c r="I8" s="162" t="s">
        <v>29</v>
      </c>
      <c r="J8" s="163" t="s">
        <v>30</v>
      </c>
      <c r="K8" s="162" t="s">
        <v>29</v>
      </c>
      <c r="L8" s="653"/>
      <c r="M8" s="670"/>
      <c r="N8" s="164" t="s">
        <v>30</v>
      </c>
      <c r="O8" s="162" t="s">
        <v>29</v>
      </c>
      <c r="P8" s="163" t="s">
        <v>30</v>
      </c>
      <c r="Q8" s="162" t="s">
        <v>29</v>
      </c>
      <c r="R8" s="653"/>
      <c r="S8" s="659"/>
      <c r="T8" s="164" t="s">
        <v>30</v>
      </c>
      <c r="U8" s="162" t="s">
        <v>29</v>
      </c>
      <c r="V8" s="163" t="s">
        <v>30</v>
      </c>
      <c r="W8" s="162" t="s">
        <v>29</v>
      </c>
      <c r="X8" s="653"/>
      <c r="Y8" s="664"/>
    </row>
    <row r="9" spans="1:25" s="114" customFormat="1" ht="18" customHeight="1" thickBot="1" thickTop="1">
      <c r="A9" s="214" t="s">
        <v>23</v>
      </c>
      <c r="B9" s="213">
        <f>B10+B30+B49+B57+B75+B78</f>
        <v>25363.292000000005</v>
      </c>
      <c r="C9" s="212">
        <f>C10+C30+C49+C57+C75+C78</f>
        <v>13478.010999999997</v>
      </c>
      <c r="D9" s="210">
        <f>D10+D30+D49+D57+D75+D78</f>
        <v>5933.115000000001</v>
      </c>
      <c r="E9" s="211">
        <f>E10+E30+E49+E57+E75+E78</f>
        <v>2247.091</v>
      </c>
      <c r="F9" s="210">
        <f>SUM(B9:E9)</f>
        <v>47021.509</v>
      </c>
      <c r="G9" s="222">
        <f>F9/$F$9</f>
        <v>1</v>
      </c>
      <c r="H9" s="213">
        <f>H10+H30+H49+H57+H75+H78</f>
        <v>29504.545999999995</v>
      </c>
      <c r="I9" s="212">
        <f>I10+I30+I49+I57+I75+I78</f>
        <v>16065.204</v>
      </c>
      <c r="J9" s="210">
        <f>J10+J30+J49+J57+J75+J78</f>
        <v>4039.482</v>
      </c>
      <c r="K9" s="211">
        <f>K10+K30+K49+K57+K75+K78</f>
        <v>1740.6999999999998</v>
      </c>
      <c r="L9" s="210">
        <f>SUM(H9:K9)</f>
        <v>51349.931999999986</v>
      </c>
      <c r="M9" s="285">
        <f>IF(ISERROR(F9/L9-1),"         /0",(F9/L9-1))</f>
        <v>-0.0842926724810461</v>
      </c>
      <c r="N9" s="288">
        <f>N10+N30+N49+N57+N75+N78</f>
        <v>133218.012</v>
      </c>
      <c r="O9" s="212">
        <f>O10+O30+O49+O57+O75+O78</f>
        <v>67188.518</v>
      </c>
      <c r="P9" s="210">
        <f>P10+P30+P49+P57+P75+P78</f>
        <v>36655.894969999994</v>
      </c>
      <c r="Q9" s="211">
        <f>Q10+Q30+Q49+Q57+Q75+Q78</f>
        <v>10787.527</v>
      </c>
      <c r="R9" s="210">
        <f>SUM(N9:Q9)</f>
        <v>247849.95196999997</v>
      </c>
      <c r="S9" s="301">
        <f>R9/$R$9</f>
        <v>1</v>
      </c>
      <c r="T9" s="213">
        <f>T10+T30+T49+T57+T75+T78</f>
        <v>142185.74300000002</v>
      </c>
      <c r="U9" s="212">
        <f>U10+U30+U49+U57+U75+U78</f>
        <v>76015.715</v>
      </c>
      <c r="V9" s="210">
        <f>V10+V30+V49+V57+V75+V78</f>
        <v>23449.264</v>
      </c>
      <c r="W9" s="211">
        <f>W10+W30+W49+W57+W75+W78</f>
        <v>8040.262999999999</v>
      </c>
      <c r="X9" s="210">
        <f>SUM(T9:W9)</f>
        <v>249690.98500000002</v>
      </c>
      <c r="Y9" s="209">
        <f>IF(ISERROR(R9/X9-1),"         /0",(R9/X9-1))</f>
        <v>-0.007373245894320313</v>
      </c>
    </row>
    <row r="10" spans="1:25" s="146" customFormat="1" ht="19.5" customHeight="1">
      <c r="A10" s="153" t="s">
        <v>57</v>
      </c>
      <c r="B10" s="150">
        <f>SUM(B11:B29)</f>
        <v>17374.839000000004</v>
      </c>
      <c r="C10" s="149">
        <f>SUM(C11:C29)</f>
        <v>5696.062999999998</v>
      </c>
      <c r="D10" s="148">
        <f>SUM(D11:D29)</f>
        <v>5174.119000000001</v>
      </c>
      <c r="E10" s="195">
        <f>SUM(E11:E29)</f>
        <v>1755.9419999999998</v>
      </c>
      <c r="F10" s="148">
        <f>SUM(B10:E10)</f>
        <v>30000.963</v>
      </c>
      <c r="G10" s="151">
        <f>F10/$F$9</f>
        <v>0.6380263763972356</v>
      </c>
      <c r="H10" s="150">
        <f>SUM(H11:H29)</f>
        <v>19709.073999999997</v>
      </c>
      <c r="I10" s="149">
        <f>SUM(I11:I29)</f>
        <v>7494.191</v>
      </c>
      <c r="J10" s="148">
        <f>SUM(J11:J29)</f>
        <v>3840.106</v>
      </c>
      <c r="K10" s="195">
        <f>SUM(K11:K29)</f>
        <v>1199.979</v>
      </c>
      <c r="L10" s="148">
        <f>SUM(H10:K10)</f>
        <v>32243.349999999995</v>
      </c>
      <c r="M10" s="286">
        <f>IF(ISERROR(F10/L10-1),"         /0",(F10/L10-1))</f>
        <v>-0.0695457202803057</v>
      </c>
      <c r="N10" s="289">
        <f>SUM(N11:N29)</f>
        <v>93679.622</v>
      </c>
      <c r="O10" s="149">
        <f>SUM(O11:O29)</f>
        <v>28928.653</v>
      </c>
      <c r="P10" s="148">
        <f>SUM(P11:P29)</f>
        <v>34137.46997</v>
      </c>
      <c r="Q10" s="195">
        <f>SUM(Q11:Q29)</f>
        <v>9501.981</v>
      </c>
      <c r="R10" s="148">
        <f>SUM(N10:Q10)</f>
        <v>166247.72597</v>
      </c>
      <c r="S10" s="302">
        <f>R10/$R$9</f>
        <v>0.6707595650053739</v>
      </c>
      <c r="T10" s="150">
        <f>SUM(T11:T29)</f>
        <v>95313.05299999999</v>
      </c>
      <c r="U10" s="149">
        <f>SUM(U11:U29)</f>
        <v>35788.699</v>
      </c>
      <c r="V10" s="148">
        <f>SUM(V11:V29)</f>
        <v>21791.622999999996</v>
      </c>
      <c r="W10" s="195">
        <f>SUM(W11:W29)</f>
        <v>6010.148999999999</v>
      </c>
      <c r="X10" s="148">
        <f>SUM(T10:W10)</f>
        <v>158903.52399999998</v>
      </c>
      <c r="Y10" s="147">
        <f aca="true" t="shared" si="0" ref="Y10:Y17">IF(ISERROR(R10/X10-1),"         /0",IF(R10/X10&gt;5,"  *  ",(R10/X10-1)))</f>
        <v>0.046217993063514484</v>
      </c>
    </row>
    <row r="11" spans="1:25" ht="19.5" customHeight="1">
      <c r="A11" s="363" t="s">
        <v>169</v>
      </c>
      <c r="B11" s="364">
        <v>7432.998</v>
      </c>
      <c r="C11" s="365">
        <v>2401.39</v>
      </c>
      <c r="D11" s="366">
        <v>0</v>
      </c>
      <c r="E11" s="387">
        <v>0</v>
      </c>
      <c r="F11" s="366">
        <f>SUM(B11:E11)</f>
        <v>9834.387999999999</v>
      </c>
      <c r="G11" s="367">
        <f>F11/$F$9</f>
        <v>0.20914658438545644</v>
      </c>
      <c r="H11" s="364">
        <v>7764.311000000001</v>
      </c>
      <c r="I11" s="365">
        <v>3667.42</v>
      </c>
      <c r="J11" s="366"/>
      <c r="K11" s="387"/>
      <c r="L11" s="366">
        <f>SUM(H11:K11)</f>
        <v>11431.731</v>
      </c>
      <c r="M11" s="396">
        <f>IF(ISERROR(F11/L11-1),"         /0",(F11/L11-1))</f>
        <v>-0.1397288827037656</v>
      </c>
      <c r="N11" s="397">
        <v>36674.98099999999</v>
      </c>
      <c r="O11" s="365">
        <v>12292.354999999998</v>
      </c>
      <c r="P11" s="366">
        <v>2464.0099999999998</v>
      </c>
      <c r="Q11" s="387">
        <v>672.561</v>
      </c>
      <c r="R11" s="366">
        <f>SUM(N11:Q11)</f>
        <v>52103.90699999999</v>
      </c>
      <c r="S11" s="398">
        <f>R11/$R$9</f>
        <v>0.21022359127310505</v>
      </c>
      <c r="T11" s="364">
        <v>38762.350999999995</v>
      </c>
      <c r="U11" s="365">
        <v>17891.448</v>
      </c>
      <c r="V11" s="366"/>
      <c r="W11" s="387"/>
      <c r="X11" s="366">
        <f>SUM(T11:W11)</f>
        <v>56653.799</v>
      </c>
      <c r="Y11" s="369">
        <f t="shared" si="0"/>
        <v>-0.08031044837787504</v>
      </c>
    </row>
    <row r="12" spans="1:25" ht="19.5" customHeight="1">
      <c r="A12" s="370" t="s">
        <v>203</v>
      </c>
      <c r="B12" s="371">
        <v>2004.718</v>
      </c>
      <c r="C12" s="372">
        <v>754.5060000000001</v>
      </c>
      <c r="D12" s="373">
        <v>1036.331</v>
      </c>
      <c r="E12" s="390">
        <v>231.19599999999997</v>
      </c>
      <c r="F12" s="373">
        <f>SUM(B12:E12)</f>
        <v>4026.751</v>
      </c>
      <c r="G12" s="374">
        <f>F12/$F$9</f>
        <v>0.08563636271222178</v>
      </c>
      <c r="H12" s="371">
        <v>2765.3360000000002</v>
      </c>
      <c r="I12" s="372">
        <v>1305.645</v>
      </c>
      <c r="J12" s="373">
        <v>576.614</v>
      </c>
      <c r="K12" s="390">
        <v>193.541</v>
      </c>
      <c r="L12" s="373">
        <f>SUM(H12:K12)</f>
        <v>4841.136</v>
      </c>
      <c r="M12" s="399">
        <f>IF(ISERROR(F12/L12-1),"         /0",(F12/L12-1))</f>
        <v>-0.16822188015374906</v>
      </c>
      <c r="N12" s="400">
        <v>10906.523000000001</v>
      </c>
      <c r="O12" s="372">
        <v>3631.3060000000005</v>
      </c>
      <c r="P12" s="373">
        <v>6901.243</v>
      </c>
      <c r="Q12" s="390">
        <v>1655.402</v>
      </c>
      <c r="R12" s="373">
        <f>SUM(N12:Q12)</f>
        <v>23094.474000000002</v>
      </c>
      <c r="S12" s="401">
        <f>R12/$R$9</f>
        <v>0.09317925549888903</v>
      </c>
      <c r="T12" s="371">
        <v>11005.425</v>
      </c>
      <c r="U12" s="372">
        <v>4829.514</v>
      </c>
      <c r="V12" s="373">
        <v>5403.5</v>
      </c>
      <c r="W12" s="390">
        <v>2276.474</v>
      </c>
      <c r="X12" s="373">
        <f>SUM(T12:W12)</f>
        <v>23514.913</v>
      </c>
      <c r="Y12" s="376">
        <f t="shared" si="0"/>
        <v>-0.01787967491098086</v>
      </c>
    </row>
    <row r="13" spans="1:25" ht="19.5" customHeight="1">
      <c r="A13" s="370" t="s">
        <v>205</v>
      </c>
      <c r="B13" s="371">
        <v>2532.696</v>
      </c>
      <c r="C13" s="372">
        <v>755.365</v>
      </c>
      <c r="D13" s="373">
        <v>0</v>
      </c>
      <c r="E13" s="390">
        <v>0</v>
      </c>
      <c r="F13" s="373">
        <f>SUM(B13:E13)</f>
        <v>3288.0609999999997</v>
      </c>
      <c r="G13" s="374">
        <f>F13/$F$9</f>
        <v>0.06992674352496854</v>
      </c>
      <c r="H13" s="371">
        <v>2671.508</v>
      </c>
      <c r="I13" s="372">
        <v>871.499</v>
      </c>
      <c r="J13" s="373"/>
      <c r="K13" s="390"/>
      <c r="L13" s="373">
        <f>SUM(H13:K13)</f>
        <v>3543.0069999999996</v>
      </c>
      <c r="M13" s="399">
        <f>IF(ISERROR(F13/L13-1),"         /0",(F13/L13-1))</f>
        <v>-0.07195752082905849</v>
      </c>
      <c r="N13" s="400">
        <v>15157.337</v>
      </c>
      <c r="O13" s="372">
        <v>4454.125</v>
      </c>
      <c r="P13" s="373"/>
      <c r="Q13" s="390"/>
      <c r="R13" s="373">
        <f>SUM(N13:Q13)</f>
        <v>19611.462</v>
      </c>
      <c r="S13" s="401">
        <f>R13/$R$9</f>
        <v>0.07912634981012139</v>
      </c>
      <c r="T13" s="371">
        <v>14143.834</v>
      </c>
      <c r="U13" s="372">
        <v>5376.062</v>
      </c>
      <c r="V13" s="373"/>
      <c r="W13" s="390"/>
      <c r="X13" s="373">
        <f>SUM(T13:W13)</f>
        <v>19519.896</v>
      </c>
      <c r="Y13" s="376">
        <f t="shared" si="0"/>
        <v>0.004690906140073725</v>
      </c>
    </row>
    <row r="14" spans="1:25" ht="19.5" customHeight="1">
      <c r="A14" s="370" t="s">
        <v>204</v>
      </c>
      <c r="B14" s="371">
        <v>0</v>
      </c>
      <c r="C14" s="372">
        <v>0</v>
      </c>
      <c r="D14" s="373">
        <v>2332.1369999999997</v>
      </c>
      <c r="E14" s="390">
        <v>950.24</v>
      </c>
      <c r="F14" s="373">
        <f>SUM(B14:E14)</f>
        <v>3282.3769999999995</v>
      </c>
      <c r="G14" s="374">
        <f>F14/$F$9</f>
        <v>0.06980586267446244</v>
      </c>
      <c r="H14" s="371"/>
      <c r="I14" s="372"/>
      <c r="J14" s="373">
        <v>2720.643</v>
      </c>
      <c r="K14" s="390">
        <v>939.8990000000001</v>
      </c>
      <c r="L14" s="373">
        <f>SUM(H14:K14)</f>
        <v>3660.5420000000004</v>
      </c>
      <c r="M14" s="399">
        <f>IF(ISERROR(F14/L14-1),"         /0",(F14/L14-1))</f>
        <v>-0.10330847180554159</v>
      </c>
      <c r="N14" s="400"/>
      <c r="O14" s="372"/>
      <c r="P14" s="373">
        <v>14960.032</v>
      </c>
      <c r="Q14" s="390">
        <v>4131.919</v>
      </c>
      <c r="R14" s="373">
        <f>SUM(N14:Q14)</f>
        <v>19091.951</v>
      </c>
      <c r="S14" s="401">
        <f>R14/$R$9</f>
        <v>0.0770302792001788</v>
      </c>
      <c r="T14" s="371"/>
      <c r="U14" s="372"/>
      <c r="V14" s="373">
        <v>12994.886</v>
      </c>
      <c r="W14" s="390">
        <v>3566.6229999999996</v>
      </c>
      <c r="X14" s="373">
        <f>SUM(T14:W14)</f>
        <v>16561.509</v>
      </c>
      <c r="Y14" s="376">
        <f t="shared" si="0"/>
        <v>0.1527905458373391</v>
      </c>
    </row>
    <row r="15" spans="1:25" ht="19.5" customHeight="1">
      <c r="A15" s="370" t="s">
        <v>206</v>
      </c>
      <c r="B15" s="371">
        <v>1742.684</v>
      </c>
      <c r="C15" s="372">
        <v>200.20499999999998</v>
      </c>
      <c r="D15" s="373">
        <v>0</v>
      </c>
      <c r="E15" s="390">
        <v>0</v>
      </c>
      <c r="F15" s="373">
        <f>SUM(B15:E15)</f>
        <v>1942.889</v>
      </c>
      <c r="G15" s="374">
        <f>F15/$F$9</f>
        <v>0.04131915460220555</v>
      </c>
      <c r="H15" s="371">
        <v>3237.3450000000003</v>
      </c>
      <c r="I15" s="372">
        <v>464.517</v>
      </c>
      <c r="J15" s="373"/>
      <c r="K15" s="390"/>
      <c r="L15" s="373">
        <f>SUM(H15:K15)</f>
        <v>3701.862</v>
      </c>
      <c r="M15" s="399">
        <f>IF(ISERROR(F15/L15-1),"         /0",(F15/L15-1))</f>
        <v>-0.4751589875581532</v>
      </c>
      <c r="N15" s="400">
        <v>12205.175000000001</v>
      </c>
      <c r="O15" s="372">
        <v>1191.043</v>
      </c>
      <c r="P15" s="373"/>
      <c r="Q15" s="390"/>
      <c r="R15" s="373">
        <f>SUM(N15:Q15)</f>
        <v>13396.218</v>
      </c>
      <c r="S15" s="401">
        <f>R15/$R$9</f>
        <v>0.05404970988907633</v>
      </c>
      <c r="T15" s="371">
        <v>17756.404</v>
      </c>
      <c r="U15" s="372">
        <v>2354.4519999999998</v>
      </c>
      <c r="V15" s="373"/>
      <c r="W15" s="390"/>
      <c r="X15" s="373">
        <f>SUM(T15:W15)</f>
        <v>20110.856</v>
      </c>
      <c r="Y15" s="376">
        <f t="shared" si="0"/>
        <v>-0.33388126293579945</v>
      </c>
    </row>
    <row r="16" spans="1:25" ht="19.5" customHeight="1">
      <c r="A16" s="370" t="s">
        <v>151</v>
      </c>
      <c r="B16" s="371">
        <v>827.0840000000001</v>
      </c>
      <c r="C16" s="372">
        <v>391.291</v>
      </c>
      <c r="D16" s="373">
        <v>0</v>
      </c>
      <c r="E16" s="390">
        <v>0</v>
      </c>
      <c r="F16" s="373">
        <f>SUM(B16:E16)</f>
        <v>1218.375</v>
      </c>
      <c r="G16" s="374">
        <f>F16/$F$9</f>
        <v>0.025911014467868313</v>
      </c>
      <c r="H16" s="371">
        <v>715.8779999999999</v>
      </c>
      <c r="I16" s="372">
        <v>370.41799999999995</v>
      </c>
      <c r="J16" s="373">
        <v>0</v>
      </c>
      <c r="K16" s="390">
        <v>0</v>
      </c>
      <c r="L16" s="373">
        <f>SUM(H16:K16)</f>
        <v>1086.2959999999998</v>
      </c>
      <c r="M16" s="399">
        <f>IF(ISERROR(F16/L16-1),"         /0",(F16/L16-1))</f>
        <v>0.12158656572425941</v>
      </c>
      <c r="N16" s="400">
        <v>4181.347</v>
      </c>
      <c r="O16" s="372">
        <v>2142.9339999999997</v>
      </c>
      <c r="P16" s="373">
        <v>0</v>
      </c>
      <c r="Q16" s="390">
        <v>0</v>
      </c>
      <c r="R16" s="373">
        <f>SUM(N16:Q16)</f>
        <v>6324.280999999999</v>
      </c>
      <c r="S16" s="401">
        <f>R16/$R$9</f>
        <v>0.025516571416424955</v>
      </c>
      <c r="T16" s="371">
        <v>2861.4429999999998</v>
      </c>
      <c r="U16" s="372">
        <v>1718.4730000000004</v>
      </c>
      <c r="V16" s="373">
        <v>0</v>
      </c>
      <c r="W16" s="390">
        <v>0</v>
      </c>
      <c r="X16" s="373">
        <f>SUM(T16:W16)</f>
        <v>4579.916</v>
      </c>
      <c r="Y16" s="376">
        <f t="shared" si="0"/>
        <v>0.3808727059622925</v>
      </c>
    </row>
    <row r="17" spans="1:25" ht="19.5" customHeight="1">
      <c r="A17" s="370" t="s">
        <v>207</v>
      </c>
      <c r="B17" s="371">
        <v>692.791</v>
      </c>
      <c r="C17" s="372">
        <v>414.46799999999996</v>
      </c>
      <c r="D17" s="373">
        <v>0</v>
      </c>
      <c r="E17" s="390">
        <v>0</v>
      </c>
      <c r="F17" s="373">
        <f>SUM(B17:E17)</f>
        <v>1107.259</v>
      </c>
      <c r="G17" s="374">
        <f>F17/$F$9</f>
        <v>0.02354792569502608</v>
      </c>
      <c r="H17" s="371">
        <v>131.208</v>
      </c>
      <c r="I17" s="372"/>
      <c r="J17" s="373"/>
      <c r="K17" s="390"/>
      <c r="L17" s="373">
        <f>SUM(H17:K17)</f>
        <v>131.208</v>
      </c>
      <c r="M17" s="399">
        <f>IF(ISERROR(F17/L17-1),"         /0",(F17/L17-1))</f>
        <v>7.43895951466374</v>
      </c>
      <c r="N17" s="400">
        <v>3907.0460000000003</v>
      </c>
      <c r="O17" s="372">
        <v>1848.211</v>
      </c>
      <c r="P17" s="373"/>
      <c r="Q17" s="390"/>
      <c r="R17" s="373">
        <f>SUM(N17:Q17)</f>
        <v>5755.2570000000005</v>
      </c>
      <c r="S17" s="401">
        <f>R17/$R$9</f>
        <v>0.023220730745578774</v>
      </c>
      <c r="T17" s="371">
        <v>512.478</v>
      </c>
      <c r="U17" s="372"/>
      <c r="V17" s="373"/>
      <c r="W17" s="390"/>
      <c r="X17" s="373">
        <f>SUM(T17:W17)</f>
        <v>512.478</v>
      </c>
      <c r="Y17" s="376" t="str">
        <f t="shared" si="0"/>
        <v>  *  </v>
      </c>
    </row>
    <row r="18" spans="1:25" ht="19.5" customHeight="1">
      <c r="A18" s="370" t="s">
        <v>208</v>
      </c>
      <c r="B18" s="371">
        <v>1066.445</v>
      </c>
      <c r="C18" s="372">
        <v>0</v>
      </c>
      <c r="D18" s="373">
        <v>0</v>
      </c>
      <c r="E18" s="390">
        <v>0</v>
      </c>
      <c r="F18" s="373">
        <f>SUM(B18:E18)</f>
        <v>1066.445</v>
      </c>
      <c r="G18" s="374">
        <f>F18/$F$9</f>
        <v>0.02267993993982626</v>
      </c>
      <c r="H18" s="371">
        <v>1030.26</v>
      </c>
      <c r="I18" s="372"/>
      <c r="J18" s="373"/>
      <c r="K18" s="390"/>
      <c r="L18" s="373">
        <f>SUM(H18:K18)</f>
        <v>1030.26</v>
      </c>
      <c r="M18" s="399">
        <f>IF(ISERROR(F18/L18-1),"         /0",(F18/L18-1))</f>
        <v>0.03512220216256079</v>
      </c>
      <c r="N18" s="400">
        <v>5396.161000000001</v>
      </c>
      <c r="O18" s="372"/>
      <c r="P18" s="373"/>
      <c r="Q18" s="390"/>
      <c r="R18" s="373">
        <f>SUM(N18:Q18)</f>
        <v>5396.161000000001</v>
      </c>
      <c r="S18" s="401">
        <f>R18/$R$9</f>
        <v>0.021771886405905612</v>
      </c>
      <c r="T18" s="371">
        <v>4008.939</v>
      </c>
      <c r="U18" s="372"/>
      <c r="V18" s="373"/>
      <c r="W18" s="390"/>
      <c r="X18" s="373">
        <f>SUM(T18:W18)</f>
        <v>4008.939</v>
      </c>
      <c r="Y18" s="376">
        <f>IF(ISERROR(R18/X18-1),"         /0",IF(R18/X18&gt;5,"  *  ",(R18/X18-1)))</f>
        <v>0.34603220453092476</v>
      </c>
    </row>
    <row r="19" spans="1:25" ht="19.5" customHeight="1">
      <c r="A19" s="370" t="s">
        <v>210</v>
      </c>
      <c r="B19" s="371">
        <v>0</v>
      </c>
      <c r="C19" s="372">
        <v>0</v>
      </c>
      <c r="D19" s="373">
        <v>819.147</v>
      </c>
      <c r="E19" s="390">
        <v>189.72</v>
      </c>
      <c r="F19" s="373">
        <f aca="true" t="shared" si="1" ref="F19:F26">SUM(B19:E19)</f>
        <v>1008.8670000000001</v>
      </c>
      <c r="G19" s="374">
        <f aca="true" t="shared" si="2" ref="G19:G26">F19/$F$9</f>
        <v>0.021455436489713677</v>
      </c>
      <c r="H19" s="371"/>
      <c r="I19" s="372"/>
      <c r="J19" s="373"/>
      <c r="K19" s="390"/>
      <c r="L19" s="373">
        <f aca="true" t="shared" si="3" ref="L19:L26">SUM(H19:K19)</f>
        <v>0</v>
      </c>
      <c r="M19" s="399" t="str">
        <f aca="true" t="shared" si="4" ref="M19:M26">IF(ISERROR(F19/L19-1),"         /0",(F19/L19-1))</f>
        <v>         /0</v>
      </c>
      <c r="N19" s="400"/>
      <c r="O19" s="372"/>
      <c r="P19" s="373">
        <v>1789.819</v>
      </c>
      <c r="Q19" s="390">
        <v>363.994</v>
      </c>
      <c r="R19" s="373">
        <f aca="true" t="shared" si="5" ref="R19:R26">SUM(N19:Q19)</f>
        <v>2153.813</v>
      </c>
      <c r="S19" s="401">
        <f aca="true" t="shared" si="6" ref="S19:S26">R19/$R$9</f>
        <v>0.008689987562558414</v>
      </c>
      <c r="T19" s="371"/>
      <c r="U19" s="372"/>
      <c r="V19" s="373"/>
      <c r="W19" s="390"/>
      <c r="X19" s="373">
        <f aca="true" t="shared" si="7" ref="X19:X26">SUM(T19:W19)</f>
        <v>0</v>
      </c>
      <c r="Y19" s="376" t="str">
        <f aca="true" t="shared" si="8" ref="Y19:Y26">IF(ISERROR(R19/X19-1),"         /0",IF(R19/X19&gt;5,"  *  ",(R19/X19-1)))</f>
        <v>         /0</v>
      </c>
    </row>
    <row r="20" spans="1:25" ht="19.5" customHeight="1">
      <c r="A20" s="370" t="s">
        <v>152</v>
      </c>
      <c r="B20" s="371">
        <v>419.097</v>
      </c>
      <c r="C20" s="372">
        <v>200.093</v>
      </c>
      <c r="D20" s="373">
        <v>0</v>
      </c>
      <c r="E20" s="390">
        <v>0</v>
      </c>
      <c r="F20" s="373">
        <f t="shared" si="1"/>
        <v>619.1899999999999</v>
      </c>
      <c r="G20" s="374">
        <f t="shared" si="2"/>
        <v>0.013168229033228175</v>
      </c>
      <c r="H20" s="371">
        <v>419.423</v>
      </c>
      <c r="I20" s="372">
        <v>229.6</v>
      </c>
      <c r="J20" s="373"/>
      <c r="K20" s="390"/>
      <c r="L20" s="373">
        <f t="shared" si="3"/>
        <v>649.023</v>
      </c>
      <c r="M20" s="399">
        <f t="shared" si="4"/>
        <v>-0.04596601353110763</v>
      </c>
      <c r="N20" s="400">
        <v>2433.6530000000002</v>
      </c>
      <c r="O20" s="372">
        <v>995.598</v>
      </c>
      <c r="P20" s="373"/>
      <c r="Q20" s="390"/>
      <c r="R20" s="373">
        <f t="shared" si="5"/>
        <v>3429.251</v>
      </c>
      <c r="S20" s="401">
        <f t="shared" si="6"/>
        <v>0.013835996225712728</v>
      </c>
      <c r="T20" s="371">
        <v>1410.943</v>
      </c>
      <c r="U20" s="372">
        <v>727.265</v>
      </c>
      <c r="V20" s="373"/>
      <c r="W20" s="390"/>
      <c r="X20" s="373">
        <f t="shared" si="7"/>
        <v>2138.208</v>
      </c>
      <c r="Y20" s="376">
        <f t="shared" si="8"/>
        <v>0.603796730720304</v>
      </c>
    </row>
    <row r="21" spans="1:25" ht="19.5" customHeight="1">
      <c r="A21" s="370" t="s">
        <v>213</v>
      </c>
      <c r="B21" s="371">
        <v>0</v>
      </c>
      <c r="C21" s="372">
        <v>0</v>
      </c>
      <c r="D21" s="373">
        <v>419.576</v>
      </c>
      <c r="E21" s="390">
        <v>145.303</v>
      </c>
      <c r="F21" s="373">
        <f>SUM(B21:E21)</f>
        <v>564.879</v>
      </c>
      <c r="G21" s="374">
        <f>F21/$F$9</f>
        <v>0.012013204425234418</v>
      </c>
      <c r="H21" s="371"/>
      <c r="I21" s="372"/>
      <c r="J21" s="373">
        <v>492.962</v>
      </c>
      <c r="K21" s="390">
        <v>66.539</v>
      </c>
      <c r="L21" s="373">
        <f>SUM(H21:K21)</f>
        <v>559.501</v>
      </c>
      <c r="M21" s="399">
        <f>IF(ISERROR(F21/L21-1),"         /0",(F21/L21-1))</f>
        <v>0.009612136528799775</v>
      </c>
      <c r="N21" s="400"/>
      <c r="O21" s="372"/>
      <c r="P21" s="373">
        <v>4246.200000000001</v>
      </c>
      <c r="Q21" s="390">
        <v>831.4649999999999</v>
      </c>
      <c r="R21" s="373">
        <f>SUM(N21:Q21)</f>
        <v>5077.665000000001</v>
      </c>
      <c r="S21" s="401">
        <f>R21/$R$9</f>
        <v>0.02048685085327193</v>
      </c>
      <c r="T21" s="371"/>
      <c r="U21" s="372"/>
      <c r="V21" s="373">
        <v>3293.154</v>
      </c>
      <c r="W21" s="390">
        <v>125.56200000000001</v>
      </c>
      <c r="X21" s="373">
        <f>SUM(T21:W21)</f>
        <v>3418.716</v>
      </c>
      <c r="Y21" s="376">
        <f>IF(ISERROR(R21/X21-1),"         /0",IF(R21/X21&gt;5,"  *  ",(R21/X21-1)))</f>
        <v>0.4852549904701067</v>
      </c>
    </row>
    <row r="22" spans="1:25" ht="19.5" customHeight="1">
      <c r="A22" s="370" t="s">
        <v>215</v>
      </c>
      <c r="B22" s="371">
        <v>0</v>
      </c>
      <c r="C22" s="372">
        <v>0</v>
      </c>
      <c r="D22" s="373">
        <v>363.1</v>
      </c>
      <c r="E22" s="390">
        <v>146.297</v>
      </c>
      <c r="F22" s="373">
        <f t="shared" si="1"/>
        <v>509.39700000000005</v>
      </c>
      <c r="G22" s="374">
        <f t="shared" si="2"/>
        <v>0.010833276320417536</v>
      </c>
      <c r="H22" s="371"/>
      <c r="I22" s="372"/>
      <c r="J22" s="373"/>
      <c r="K22" s="390"/>
      <c r="L22" s="373">
        <f t="shared" si="3"/>
        <v>0</v>
      </c>
      <c r="M22" s="399" t="str">
        <f t="shared" si="4"/>
        <v>         /0</v>
      </c>
      <c r="N22" s="400"/>
      <c r="O22" s="372"/>
      <c r="P22" s="373">
        <v>1574.0349999999999</v>
      </c>
      <c r="Q22" s="390">
        <v>395.503</v>
      </c>
      <c r="R22" s="373">
        <f t="shared" si="5"/>
        <v>1969.5379999999998</v>
      </c>
      <c r="S22" s="401">
        <f t="shared" si="6"/>
        <v>0.007946493369659377</v>
      </c>
      <c r="T22" s="371"/>
      <c r="U22" s="372"/>
      <c r="V22" s="373"/>
      <c r="W22" s="390"/>
      <c r="X22" s="373">
        <f t="shared" si="7"/>
        <v>0</v>
      </c>
      <c r="Y22" s="376" t="str">
        <f t="shared" si="8"/>
        <v>         /0</v>
      </c>
    </row>
    <row r="23" spans="1:25" ht="19.5" customHeight="1">
      <c r="A23" s="370" t="s">
        <v>216</v>
      </c>
      <c r="B23" s="371">
        <v>376.185</v>
      </c>
      <c r="C23" s="372">
        <v>31.923</v>
      </c>
      <c r="D23" s="373">
        <v>0</v>
      </c>
      <c r="E23" s="390">
        <v>0</v>
      </c>
      <c r="F23" s="373">
        <f t="shared" si="1"/>
        <v>408.108</v>
      </c>
      <c r="G23" s="374">
        <f t="shared" si="2"/>
        <v>0.008679177012375337</v>
      </c>
      <c r="H23" s="371">
        <v>499.29200000000003</v>
      </c>
      <c r="I23" s="372">
        <v>5.933</v>
      </c>
      <c r="J23" s="373"/>
      <c r="K23" s="390"/>
      <c r="L23" s="373">
        <f t="shared" si="3"/>
        <v>505.225</v>
      </c>
      <c r="M23" s="399">
        <f t="shared" si="4"/>
        <v>-0.19222524617744574</v>
      </c>
      <c r="N23" s="400">
        <v>1521.9579999999999</v>
      </c>
      <c r="O23" s="372">
        <v>67.264</v>
      </c>
      <c r="P23" s="373"/>
      <c r="Q23" s="390">
        <v>0</v>
      </c>
      <c r="R23" s="373">
        <f t="shared" si="5"/>
        <v>1589.2219999999998</v>
      </c>
      <c r="S23" s="401">
        <f t="shared" si="6"/>
        <v>0.00641203271321336</v>
      </c>
      <c r="T23" s="371">
        <v>2547.332</v>
      </c>
      <c r="U23" s="372">
        <v>174.385</v>
      </c>
      <c r="V23" s="373">
        <v>47.875</v>
      </c>
      <c r="W23" s="390">
        <v>40.532</v>
      </c>
      <c r="X23" s="373">
        <f t="shared" si="7"/>
        <v>2810.124</v>
      </c>
      <c r="Y23" s="376">
        <f t="shared" si="8"/>
        <v>-0.43446552536471705</v>
      </c>
    </row>
    <row r="24" spans="1:25" ht="19.5" customHeight="1">
      <c r="A24" s="370" t="s">
        <v>212</v>
      </c>
      <c r="B24" s="371">
        <v>0</v>
      </c>
      <c r="C24" s="372">
        <v>352.181</v>
      </c>
      <c r="D24" s="373">
        <v>0</v>
      </c>
      <c r="E24" s="390">
        <v>0</v>
      </c>
      <c r="F24" s="373">
        <f>SUM(B24:E24)</f>
        <v>352.181</v>
      </c>
      <c r="G24" s="374">
        <f t="shared" si="2"/>
        <v>0.0074897851534284025</v>
      </c>
      <c r="H24" s="371"/>
      <c r="I24" s="372">
        <v>337.509</v>
      </c>
      <c r="J24" s="373"/>
      <c r="K24" s="390"/>
      <c r="L24" s="373">
        <f>SUM(H24:K24)</f>
        <v>337.509</v>
      </c>
      <c r="M24" s="399">
        <f>IF(ISERROR(F24/L24-1),"         /0",(F24/L24-1))</f>
        <v>0.04347143335436976</v>
      </c>
      <c r="N24" s="400"/>
      <c r="O24" s="372">
        <v>1616.095</v>
      </c>
      <c r="P24" s="373"/>
      <c r="Q24" s="390"/>
      <c r="R24" s="373">
        <f>SUM(N24:Q24)</f>
        <v>1616.095</v>
      </c>
      <c r="S24" s="401">
        <f t="shared" si="6"/>
        <v>0.0065204571844969085</v>
      </c>
      <c r="T24" s="371"/>
      <c r="U24" s="372">
        <v>1527.3519999999999</v>
      </c>
      <c r="V24" s="373"/>
      <c r="W24" s="390"/>
      <c r="X24" s="373">
        <f>SUM(T24:W24)</f>
        <v>1527.3519999999999</v>
      </c>
      <c r="Y24" s="376">
        <f>IF(ISERROR(R24/X24-1),"         /0",IF(R24/X24&gt;5,"  *  ",(R24/X24-1)))</f>
        <v>0.05810251991682347</v>
      </c>
    </row>
    <row r="25" spans="1:25" ht="19.5" customHeight="1">
      <c r="A25" s="370" t="s">
        <v>201</v>
      </c>
      <c r="B25" s="371">
        <v>0</v>
      </c>
      <c r="C25" s="372">
        <v>0</v>
      </c>
      <c r="D25" s="373">
        <v>203.828</v>
      </c>
      <c r="E25" s="390">
        <v>93.186</v>
      </c>
      <c r="F25" s="373">
        <f t="shared" si="1"/>
        <v>297.014</v>
      </c>
      <c r="G25" s="374">
        <f t="shared" si="2"/>
        <v>0.006316556110523804</v>
      </c>
      <c r="H25" s="371"/>
      <c r="I25" s="372"/>
      <c r="J25" s="373"/>
      <c r="K25" s="390"/>
      <c r="L25" s="373">
        <f t="shared" si="3"/>
        <v>0</v>
      </c>
      <c r="M25" s="399" t="str">
        <f t="shared" si="4"/>
        <v>         /0</v>
      </c>
      <c r="N25" s="400"/>
      <c r="O25" s="372"/>
      <c r="P25" s="373">
        <v>265.173</v>
      </c>
      <c r="Q25" s="390">
        <v>282.454</v>
      </c>
      <c r="R25" s="373">
        <f t="shared" si="5"/>
        <v>547.627</v>
      </c>
      <c r="S25" s="401">
        <f t="shared" si="6"/>
        <v>0.0022095102123170286</v>
      </c>
      <c r="T25" s="371"/>
      <c r="U25" s="372"/>
      <c r="V25" s="373"/>
      <c r="W25" s="390"/>
      <c r="X25" s="373">
        <f t="shared" si="7"/>
        <v>0</v>
      </c>
      <c r="Y25" s="376" t="str">
        <f t="shared" si="8"/>
        <v>         /0</v>
      </c>
    </row>
    <row r="26" spans="1:25" ht="19.5" customHeight="1">
      <c r="A26" s="370" t="s">
        <v>190</v>
      </c>
      <c r="B26" s="371">
        <v>153.986</v>
      </c>
      <c r="C26" s="372">
        <v>131.806</v>
      </c>
      <c r="D26" s="373">
        <v>0</v>
      </c>
      <c r="E26" s="390">
        <v>0</v>
      </c>
      <c r="F26" s="373">
        <f t="shared" si="1"/>
        <v>285.79200000000003</v>
      </c>
      <c r="G26" s="374">
        <f t="shared" si="2"/>
        <v>0.006077899371540799</v>
      </c>
      <c r="H26" s="371">
        <v>87.835</v>
      </c>
      <c r="I26" s="372">
        <v>91.141</v>
      </c>
      <c r="J26" s="373"/>
      <c r="K26" s="390"/>
      <c r="L26" s="373">
        <f t="shared" si="3"/>
        <v>178.976</v>
      </c>
      <c r="M26" s="399">
        <f t="shared" si="4"/>
        <v>0.5968174503844093</v>
      </c>
      <c r="N26" s="400">
        <v>460.24199999999996</v>
      </c>
      <c r="O26" s="372">
        <v>437.22800000000007</v>
      </c>
      <c r="P26" s="373"/>
      <c r="Q26" s="390"/>
      <c r="R26" s="373">
        <f t="shared" si="5"/>
        <v>897.47</v>
      </c>
      <c r="S26" s="401">
        <f t="shared" si="6"/>
        <v>0.0036210214804021056</v>
      </c>
      <c r="T26" s="371">
        <v>367.70899999999995</v>
      </c>
      <c r="U26" s="372">
        <v>452.9</v>
      </c>
      <c r="V26" s="373"/>
      <c r="W26" s="390"/>
      <c r="X26" s="373">
        <f t="shared" si="7"/>
        <v>820.6089999999999</v>
      </c>
      <c r="Y26" s="376">
        <f t="shared" si="8"/>
        <v>0.09366336464747538</v>
      </c>
    </row>
    <row r="27" spans="1:25" ht="19.5" customHeight="1">
      <c r="A27" s="370" t="s">
        <v>174</v>
      </c>
      <c r="B27" s="371">
        <v>43.274</v>
      </c>
      <c r="C27" s="372">
        <v>40.583999999999996</v>
      </c>
      <c r="D27" s="373">
        <v>0</v>
      </c>
      <c r="E27" s="390">
        <v>0</v>
      </c>
      <c r="F27" s="373">
        <f>SUM(B27:E27)</f>
        <v>83.858</v>
      </c>
      <c r="G27" s="374">
        <f>F27/$F$9</f>
        <v>0.0017833966153659596</v>
      </c>
      <c r="H27" s="371">
        <v>223.26899999999995</v>
      </c>
      <c r="I27" s="372">
        <v>137.626</v>
      </c>
      <c r="J27" s="373"/>
      <c r="K27" s="390"/>
      <c r="L27" s="373">
        <f>SUM(H27:K27)</f>
        <v>360.895</v>
      </c>
      <c r="M27" s="399">
        <f>IF(ISERROR(F27/L27-1),"         /0",(F27/L27-1))</f>
        <v>-0.7676387869047784</v>
      </c>
      <c r="N27" s="400">
        <v>319.4060000000003</v>
      </c>
      <c r="O27" s="372">
        <v>158.923</v>
      </c>
      <c r="P27" s="373"/>
      <c r="Q27" s="390"/>
      <c r="R27" s="373">
        <f>SUM(N27:Q27)</f>
        <v>478.3290000000003</v>
      </c>
      <c r="S27" s="401">
        <f>R27/$R$9</f>
        <v>0.0019299136279755979</v>
      </c>
      <c r="T27" s="371">
        <v>1051.019</v>
      </c>
      <c r="U27" s="372">
        <v>641.842</v>
      </c>
      <c r="V27" s="373"/>
      <c r="W27" s="390"/>
      <c r="X27" s="373">
        <f>SUM(T27:W27)</f>
        <v>1692.8609999999999</v>
      </c>
      <c r="Y27" s="376">
        <f aca="true" t="shared" si="9" ref="Y27:Y33">IF(ISERROR(R27/X27-1),"         /0",IF(R27/X27&gt;5,"  *  ",(R27/X27-1)))</f>
        <v>-0.7174434286099093</v>
      </c>
    </row>
    <row r="28" spans="1:25" ht="19.5" customHeight="1">
      <c r="A28" s="370" t="s">
        <v>180</v>
      </c>
      <c r="B28" s="371">
        <v>61.342</v>
      </c>
      <c r="C28" s="372">
        <v>3.4659999999999997</v>
      </c>
      <c r="D28" s="373">
        <v>0</v>
      </c>
      <c r="E28" s="390">
        <v>0</v>
      </c>
      <c r="F28" s="373">
        <f>SUM(B28:E28)</f>
        <v>64.80799999999999</v>
      </c>
      <c r="G28" s="374">
        <f>F28/$F$9</f>
        <v>0.0013782628711469043</v>
      </c>
      <c r="H28" s="371">
        <v>83.828</v>
      </c>
      <c r="I28" s="372">
        <v>0.436</v>
      </c>
      <c r="J28" s="373"/>
      <c r="K28" s="390"/>
      <c r="L28" s="373">
        <f>SUM(H28:K28)</f>
        <v>84.26400000000001</v>
      </c>
      <c r="M28" s="399">
        <f>IF(ISERROR(F28/L28-1),"         /0",(F28/L28-1))</f>
        <v>-0.23089338270198445</v>
      </c>
      <c r="N28" s="400">
        <v>332.21299999999997</v>
      </c>
      <c r="O28" s="372">
        <v>16.392</v>
      </c>
      <c r="P28" s="373"/>
      <c r="Q28" s="390"/>
      <c r="R28" s="373">
        <f>SUM(N28:Q28)</f>
        <v>348.60499999999996</v>
      </c>
      <c r="S28" s="401">
        <f>R28/$R$9</f>
        <v>0.0014065163104901286</v>
      </c>
      <c r="T28" s="371">
        <v>533.154</v>
      </c>
      <c r="U28" s="372">
        <v>5.299</v>
      </c>
      <c r="V28" s="373"/>
      <c r="W28" s="390"/>
      <c r="X28" s="373">
        <f>SUM(T28:W28)</f>
        <v>538.453</v>
      </c>
      <c r="Y28" s="376">
        <f t="shared" si="9"/>
        <v>-0.35258044806139077</v>
      </c>
    </row>
    <row r="29" spans="1:25" ht="19.5" customHeight="1" thickBot="1">
      <c r="A29" s="377" t="s">
        <v>164</v>
      </c>
      <c r="B29" s="378">
        <v>21.539</v>
      </c>
      <c r="C29" s="379">
        <v>18.785</v>
      </c>
      <c r="D29" s="380">
        <v>0</v>
      </c>
      <c r="E29" s="393">
        <v>0</v>
      </c>
      <c r="F29" s="380">
        <f>SUM(B29:E29)</f>
        <v>40.324</v>
      </c>
      <c r="G29" s="381">
        <f>F29/$F$9</f>
        <v>0.0008575649922251538</v>
      </c>
      <c r="H29" s="378">
        <v>79.581</v>
      </c>
      <c r="I29" s="379">
        <v>12.447000000000001</v>
      </c>
      <c r="J29" s="380">
        <v>49.887</v>
      </c>
      <c r="K29" s="393">
        <v>0</v>
      </c>
      <c r="L29" s="380">
        <f>SUM(H29:K29)</f>
        <v>141.91500000000002</v>
      </c>
      <c r="M29" s="402">
        <f>IF(ISERROR(F29/L29-1),"         /0",(F29/L29-1))</f>
        <v>-0.7158580840644049</v>
      </c>
      <c r="N29" s="403">
        <v>183.57999999999998</v>
      </c>
      <c r="O29" s="379">
        <v>77.179</v>
      </c>
      <c r="P29" s="380">
        <v>1936.9579700000002</v>
      </c>
      <c r="Q29" s="393">
        <v>1168.683</v>
      </c>
      <c r="R29" s="380">
        <f>SUM(N29:Q29)</f>
        <v>3366.3999700000004</v>
      </c>
      <c r="S29" s="404">
        <f>R29/$R$9</f>
        <v>0.013582411225996417</v>
      </c>
      <c r="T29" s="378">
        <v>352.02200000000005</v>
      </c>
      <c r="U29" s="379">
        <v>89.707</v>
      </c>
      <c r="V29" s="380">
        <v>52.208</v>
      </c>
      <c r="W29" s="393">
        <v>0.9579999999999999</v>
      </c>
      <c r="X29" s="380">
        <f>SUM(T29:W29)</f>
        <v>494.89500000000004</v>
      </c>
      <c r="Y29" s="383" t="str">
        <f t="shared" si="9"/>
        <v>  *  </v>
      </c>
    </row>
    <row r="30" spans="1:25" s="146" customFormat="1" ht="19.5" customHeight="1">
      <c r="A30" s="153" t="s">
        <v>56</v>
      </c>
      <c r="B30" s="150">
        <f>SUM(B31:B48)</f>
        <v>3644.9289999999996</v>
      </c>
      <c r="C30" s="149">
        <f>SUM(C31:C48)</f>
        <v>3852.1440000000002</v>
      </c>
      <c r="D30" s="148">
        <f>SUM(D31:D48)</f>
        <v>349.045</v>
      </c>
      <c r="E30" s="195">
        <f>SUM(E31:E48)</f>
        <v>186.175</v>
      </c>
      <c r="F30" s="148">
        <f>SUM(B30:E30)</f>
        <v>8032.293000000001</v>
      </c>
      <c r="G30" s="151">
        <f>F30/$F$9</f>
        <v>0.17082167652254632</v>
      </c>
      <c r="H30" s="150">
        <f>SUM(H31:H48)</f>
        <v>4530.000999999999</v>
      </c>
      <c r="I30" s="149">
        <f>SUM(I31:I48)</f>
        <v>4724.602</v>
      </c>
      <c r="J30" s="148">
        <f>SUM(J31:J48)</f>
        <v>55.265</v>
      </c>
      <c r="K30" s="195">
        <f>SUM(K31:K48)</f>
        <v>303.91999999999996</v>
      </c>
      <c r="L30" s="148">
        <f>SUM(H30:K30)</f>
        <v>9613.787999999999</v>
      </c>
      <c r="M30" s="286">
        <f>IF(ISERROR(F30/L30-1),"         /0",(F30/L30-1))</f>
        <v>-0.16450279536016377</v>
      </c>
      <c r="N30" s="289">
        <f>SUM(N31:N48)</f>
        <v>17642.965</v>
      </c>
      <c r="O30" s="149">
        <f>SUM(O31:O48)</f>
        <v>21083.683</v>
      </c>
      <c r="P30" s="148">
        <f>SUM(P31:P48)</f>
        <v>1099.537</v>
      </c>
      <c r="Q30" s="195">
        <f>SUM(Q31:Q48)</f>
        <v>538.2760000000001</v>
      </c>
      <c r="R30" s="148">
        <f>SUM(N30:Q30)</f>
        <v>40364.460999999996</v>
      </c>
      <c r="S30" s="302">
        <f>R30/$R$9</f>
        <v>0.16285845802740262</v>
      </c>
      <c r="T30" s="150">
        <f>SUM(T31:T48)</f>
        <v>18952.334000000003</v>
      </c>
      <c r="U30" s="149">
        <f>SUM(U31:U48)</f>
        <v>22062.040999999997</v>
      </c>
      <c r="V30" s="148">
        <f>SUM(V31:V48)</f>
        <v>652.6490000000001</v>
      </c>
      <c r="W30" s="195">
        <f>SUM(W31:W48)</f>
        <v>1369.3709999999999</v>
      </c>
      <c r="X30" s="148">
        <f>SUM(T30:W30)</f>
        <v>43036.395</v>
      </c>
      <c r="Y30" s="147">
        <f t="shared" si="9"/>
        <v>-0.062085451162905314</v>
      </c>
    </row>
    <row r="31" spans="1:25" ht="19.5" customHeight="1">
      <c r="A31" s="363" t="s">
        <v>169</v>
      </c>
      <c r="B31" s="364">
        <v>1183.7430000000002</v>
      </c>
      <c r="C31" s="365">
        <v>1586.8210000000001</v>
      </c>
      <c r="D31" s="366">
        <v>0</v>
      </c>
      <c r="E31" s="387">
        <v>0</v>
      </c>
      <c r="F31" s="366">
        <f>SUM(B31:E31)</f>
        <v>2770.5640000000003</v>
      </c>
      <c r="G31" s="367">
        <f>F31/$F$9</f>
        <v>0.058921205612520865</v>
      </c>
      <c r="H31" s="364">
        <v>1744.8489999999997</v>
      </c>
      <c r="I31" s="365">
        <v>1884.4260000000002</v>
      </c>
      <c r="J31" s="366"/>
      <c r="K31" s="365"/>
      <c r="L31" s="366">
        <f>SUM(H31:K31)</f>
        <v>3629.2749999999996</v>
      </c>
      <c r="M31" s="396">
        <f>IF(ISERROR(F31/L31-1),"         /0",(F31/L31-1))</f>
        <v>-0.23660676030336625</v>
      </c>
      <c r="N31" s="397">
        <v>5979.950000000001</v>
      </c>
      <c r="O31" s="365">
        <v>6969.556999999999</v>
      </c>
      <c r="P31" s="366">
        <v>238.555</v>
      </c>
      <c r="Q31" s="365">
        <v>20.285</v>
      </c>
      <c r="R31" s="366">
        <f>SUM(N31:Q31)</f>
        <v>13208.347</v>
      </c>
      <c r="S31" s="398">
        <f>R31/$R$9</f>
        <v>0.05329170691789665</v>
      </c>
      <c r="T31" s="364">
        <v>8228.536</v>
      </c>
      <c r="U31" s="365">
        <v>7827.844999999998</v>
      </c>
      <c r="V31" s="366"/>
      <c r="W31" s="387"/>
      <c r="X31" s="366">
        <f>SUM(T31:W31)</f>
        <v>16056.380999999998</v>
      </c>
      <c r="Y31" s="369">
        <f t="shared" si="9"/>
        <v>-0.17737708142326702</v>
      </c>
    </row>
    <row r="32" spans="1:25" ht="19.5" customHeight="1">
      <c r="A32" s="370" t="s">
        <v>151</v>
      </c>
      <c r="B32" s="371">
        <v>989.529</v>
      </c>
      <c r="C32" s="372">
        <v>646.0519999999999</v>
      </c>
      <c r="D32" s="373">
        <v>0</v>
      </c>
      <c r="E32" s="390">
        <v>0</v>
      </c>
      <c r="F32" s="373">
        <f>SUM(B32:E32)</f>
        <v>1635.581</v>
      </c>
      <c r="G32" s="374">
        <f>F32/$F$9</f>
        <v>0.03478367740176097</v>
      </c>
      <c r="H32" s="371">
        <v>1204.819</v>
      </c>
      <c r="I32" s="372">
        <v>840.9789999999998</v>
      </c>
      <c r="J32" s="373">
        <v>0</v>
      </c>
      <c r="K32" s="372">
        <v>0</v>
      </c>
      <c r="L32" s="373">
        <f>SUM(H32:K32)</f>
        <v>2045.7979999999998</v>
      </c>
      <c r="M32" s="399">
        <f>IF(ISERROR(F32/L32-1),"         /0",(F32/L32-1))</f>
        <v>-0.2005168643238482</v>
      </c>
      <c r="N32" s="400">
        <v>4881.863</v>
      </c>
      <c r="O32" s="372">
        <v>4936.504999999999</v>
      </c>
      <c r="P32" s="373">
        <v>0</v>
      </c>
      <c r="Q32" s="372">
        <v>0</v>
      </c>
      <c r="R32" s="373">
        <f>SUM(N32:Q32)</f>
        <v>9818.367999999999</v>
      </c>
      <c r="S32" s="401">
        <f>R32/$R$9</f>
        <v>0.03961416139870152</v>
      </c>
      <c r="T32" s="371">
        <v>4250.889999999999</v>
      </c>
      <c r="U32" s="372">
        <v>3638.367000000001</v>
      </c>
      <c r="V32" s="373">
        <v>0</v>
      </c>
      <c r="W32" s="372">
        <v>0</v>
      </c>
      <c r="X32" s="373">
        <f>SUM(T32:W32)</f>
        <v>7889.2570000000005</v>
      </c>
      <c r="Y32" s="376">
        <f t="shared" si="9"/>
        <v>0.24452378722102708</v>
      </c>
    </row>
    <row r="33" spans="1:25" ht="19.5" customHeight="1">
      <c r="A33" s="370" t="s">
        <v>176</v>
      </c>
      <c r="B33" s="371">
        <v>470.263</v>
      </c>
      <c r="C33" s="372">
        <v>457.798</v>
      </c>
      <c r="D33" s="373">
        <v>0</v>
      </c>
      <c r="E33" s="390">
        <v>0</v>
      </c>
      <c r="F33" s="373">
        <f>SUM(B33:E33)</f>
        <v>928.0609999999999</v>
      </c>
      <c r="G33" s="374">
        <f>F33/$F$9</f>
        <v>0.019736946340875618</v>
      </c>
      <c r="H33" s="371">
        <v>326.858</v>
      </c>
      <c r="I33" s="372">
        <v>518.34</v>
      </c>
      <c r="J33" s="373"/>
      <c r="K33" s="372"/>
      <c r="L33" s="373">
        <f>SUM(H33:K33)</f>
        <v>845.1980000000001</v>
      </c>
      <c r="M33" s="399">
        <f>IF(ISERROR(F33/L33-1),"         /0",(F33/L33-1))</f>
        <v>0.09803974926585224</v>
      </c>
      <c r="N33" s="400">
        <v>2007.953</v>
      </c>
      <c r="O33" s="372">
        <v>3738.2760000000007</v>
      </c>
      <c r="P33" s="373"/>
      <c r="Q33" s="372"/>
      <c r="R33" s="373">
        <f>SUM(N33:Q33)</f>
        <v>5746.229000000001</v>
      </c>
      <c r="S33" s="401">
        <f>R33/$R$9</f>
        <v>0.023184305481308027</v>
      </c>
      <c r="T33" s="371">
        <v>1419.445</v>
      </c>
      <c r="U33" s="372">
        <v>3591.299</v>
      </c>
      <c r="V33" s="373"/>
      <c r="W33" s="372"/>
      <c r="X33" s="373">
        <f>SUM(T33:W33)</f>
        <v>5010.744</v>
      </c>
      <c r="Y33" s="376">
        <f t="shared" si="9"/>
        <v>0.14678159570714477</v>
      </c>
    </row>
    <row r="34" spans="1:25" ht="19.5" customHeight="1">
      <c r="A34" s="370" t="s">
        <v>152</v>
      </c>
      <c r="B34" s="371">
        <v>232.98100000000002</v>
      </c>
      <c r="C34" s="372">
        <v>138.11</v>
      </c>
      <c r="D34" s="373">
        <v>0</v>
      </c>
      <c r="E34" s="390">
        <v>0</v>
      </c>
      <c r="F34" s="373">
        <f aca="true" t="shared" si="10" ref="F34:F46">SUM(B34:E34)</f>
        <v>371.091</v>
      </c>
      <c r="G34" s="374">
        <f aca="true" t="shared" si="11" ref="G34:G46">F34/$F$9</f>
        <v>0.007891941536797554</v>
      </c>
      <c r="H34" s="371">
        <v>235.76</v>
      </c>
      <c r="I34" s="372">
        <v>182.271</v>
      </c>
      <c r="J34" s="373"/>
      <c r="K34" s="372"/>
      <c r="L34" s="373">
        <f aca="true" t="shared" si="12" ref="L34:L46">SUM(H34:K34)</f>
        <v>418.03099999999995</v>
      </c>
      <c r="M34" s="399">
        <f aca="true" t="shared" si="13" ref="M34:M46">IF(ISERROR(F34/L34-1),"         /0",(F34/L34-1))</f>
        <v>-0.11228832311479275</v>
      </c>
      <c r="N34" s="400">
        <v>999.448</v>
      </c>
      <c r="O34" s="372">
        <v>523.733</v>
      </c>
      <c r="P34" s="373"/>
      <c r="Q34" s="372"/>
      <c r="R34" s="373">
        <f aca="true" t="shared" si="14" ref="R34:R46">SUM(N34:Q34)</f>
        <v>1523.181</v>
      </c>
      <c r="S34" s="401">
        <f aca="true" t="shared" si="15" ref="S34:S46">R34/$R$9</f>
        <v>0.006145577144127781</v>
      </c>
      <c r="T34" s="371">
        <v>645.059</v>
      </c>
      <c r="U34" s="372">
        <v>587.9309999999999</v>
      </c>
      <c r="V34" s="373"/>
      <c r="W34" s="372"/>
      <c r="X34" s="373">
        <f aca="true" t="shared" si="16" ref="X34:X46">SUM(T34:W34)</f>
        <v>1232.9899999999998</v>
      </c>
      <c r="Y34" s="376">
        <f aca="true" t="shared" si="17" ref="Y34:Y46">IF(ISERROR(R34/X34-1),"         /0",IF(R34/X34&gt;5,"  *  ",(R34/X34-1)))</f>
        <v>0.23535551788741205</v>
      </c>
    </row>
    <row r="35" spans="1:25" ht="19.5" customHeight="1">
      <c r="A35" s="370" t="s">
        <v>201</v>
      </c>
      <c r="B35" s="371">
        <v>0</v>
      </c>
      <c r="C35" s="372">
        <v>0</v>
      </c>
      <c r="D35" s="373">
        <v>218.655</v>
      </c>
      <c r="E35" s="390">
        <v>93.51599999999999</v>
      </c>
      <c r="F35" s="373">
        <f aca="true" t="shared" si="18" ref="F35:F40">SUM(B35:E35)</f>
        <v>312.171</v>
      </c>
      <c r="G35" s="374">
        <f aca="true" t="shared" si="19" ref="G35:G40">F35/$F$9</f>
        <v>0.006638897956252318</v>
      </c>
      <c r="H35" s="371">
        <v>0</v>
      </c>
      <c r="I35" s="372">
        <v>0.3</v>
      </c>
      <c r="J35" s="373">
        <v>30.579</v>
      </c>
      <c r="K35" s="372">
        <v>49.261</v>
      </c>
      <c r="L35" s="373">
        <f aca="true" t="shared" si="20" ref="L35:L40">SUM(H35:K35)</f>
        <v>80.14</v>
      </c>
      <c r="M35" s="399">
        <f aca="true" t="shared" si="21" ref="M35:M40">IF(ISERROR(F35/L35-1),"         /0",(F35/L35-1))</f>
        <v>2.8953206887946092</v>
      </c>
      <c r="N35" s="400">
        <v>0.28</v>
      </c>
      <c r="O35" s="372">
        <v>0</v>
      </c>
      <c r="P35" s="373">
        <v>482.19399999999996</v>
      </c>
      <c r="Q35" s="372">
        <v>94.116</v>
      </c>
      <c r="R35" s="373">
        <f aca="true" t="shared" si="22" ref="R35:R40">SUM(N35:Q35)</f>
        <v>576.5899999999999</v>
      </c>
      <c r="S35" s="401">
        <f aca="true" t="shared" si="23" ref="S35:S40">R35/$R$9</f>
        <v>0.0023263672049038406</v>
      </c>
      <c r="T35" s="371">
        <v>0</v>
      </c>
      <c r="U35" s="372">
        <v>0.3</v>
      </c>
      <c r="V35" s="373">
        <v>225.28900000000002</v>
      </c>
      <c r="W35" s="372">
        <v>105.96800000000002</v>
      </c>
      <c r="X35" s="373">
        <f aca="true" t="shared" si="24" ref="X35:X40">SUM(T35:W35)</f>
        <v>331.557</v>
      </c>
      <c r="Y35" s="376">
        <f aca="true" t="shared" si="25" ref="Y35:Y40">IF(ISERROR(R35/X35-1),"         /0",IF(R35/X35&gt;5,"  *  ",(R35/X35-1)))</f>
        <v>0.739037329931203</v>
      </c>
    </row>
    <row r="36" spans="1:25" ht="19.5" customHeight="1">
      <c r="A36" s="370" t="s">
        <v>172</v>
      </c>
      <c r="B36" s="371">
        <v>87.974</v>
      </c>
      <c r="C36" s="372">
        <v>209.979</v>
      </c>
      <c r="D36" s="373">
        <v>0</v>
      </c>
      <c r="E36" s="390">
        <v>0</v>
      </c>
      <c r="F36" s="373">
        <f t="shared" si="18"/>
        <v>297.95300000000003</v>
      </c>
      <c r="G36" s="374">
        <f t="shared" si="19"/>
        <v>0.0063365256950813735</v>
      </c>
      <c r="H36" s="371">
        <v>105.635</v>
      </c>
      <c r="I36" s="372">
        <v>182.198</v>
      </c>
      <c r="J36" s="373"/>
      <c r="K36" s="372"/>
      <c r="L36" s="373">
        <f t="shared" si="20"/>
        <v>287.833</v>
      </c>
      <c r="M36" s="399">
        <f t="shared" si="21"/>
        <v>0.03515927638595984</v>
      </c>
      <c r="N36" s="400">
        <v>377.63399999999996</v>
      </c>
      <c r="O36" s="372">
        <v>1008.995</v>
      </c>
      <c r="P36" s="373"/>
      <c r="Q36" s="372"/>
      <c r="R36" s="373">
        <f t="shared" si="22"/>
        <v>1386.629</v>
      </c>
      <c r="S36" s="401">
        <f t="shared" si="23"/>
        <v>0.005594630900585524</v>
      </c>
      <c r="T36" s="371">
        <v>464.062</v>
      </c>
      <c r="U36" s="372">
        <v>1008.058</v>
      </c>
      <c r="V36" s="373"/>
      <c r="W36" s="372"/>
      <c r="X36" s="373">
        <f t="shared" si="24"/>
        <v>1472.12</v>
      </c>
      <c r="Y36" s="376">
        <f t="shared" si="25"/>
        <v>-0.05807339075618834</v>
      </c>
    </row>
    <row r="37" spans="1:25" ht="19.5" customHeight="1">
      <c r="A37" s="370" t="s">
        <v>209</v>
      </c>
      <c r="B37" s="371">
        <v>174.488</v>
      </c>
      <c r="C37" s="372">
        <v>113.269</v>
      </c>
      <c r="D37" s="373">
        <v>0</v>
      </c>
      <c r="E37" s="390">
        <v>0</v>
      </c>
      <c r="F37" s="373">
        <f t="shared" si="18"/>
        <v>287.757</v>
      </c>
      <c r="G37" s="374">
        <f t="shared" si="19"/>
        <v>0.0061196887577555205</v>
      </c>
      <c r="H37" s="371">
        <v>241.52800000000002</v>
      </c>
      <c r="I37" s="372">
        <v>209.22899999999998</v>
      </c>
      <c r="J37" s="373"/>
      <c r="K37" s="372"/>
      <c r="L37" s="373">
        <f t="shared" si="20"/>
        <v>450.757</v>
      </c>
      <c r="M37" s="399">
        <f t="shared" si="21"/>
        <v>-0.3616139072715454</v>
      </c>
      <c r="N37" s="400">
        <v>992.81</v>
      </c>
      <c r="O37" s="372">
        <v>561.5160000000001</v>
      </c>
      <c r="P37" s="373"/>
      <c r="Q37" s="372"/>
      <c r="R37" s="373">
        <f t="shared" si="22"/>
        <v>1554.326</v>
      </c>
      <c r="S37" s="401">
        <f t="shared" si="23"/>
        <v>0.006271237850343168</v>
      </c>
      <c r="T37" s="371">
        <v>503.057</v>
      </c>
      <c r="U37" s="372">
        <v>504.746</v>
      </c>
      <c r="V37" s="373"/>
      <c r="W37" s="372"/>
      <c r="X37" s="373">
        <f t="shared" si="24"/>
        <v>1007.803</v>
      </c>
      <c r="Y37" s="376">
        <f t="shared" si="25"/>
        <v>0.5422914994299481</v>
      </c>
    </row>
    <row r="38" spans="1:25" ht="19.5" customHeight="1">
      <c r="A38" s="370" t="s">
        <v>203</v>
      </c>
      <c r="B38" s="371">
        <v>0</v>
      </c>
      <c r="C38" s="372">
        <v>250.01700000000002</v>
      </c>
      <c r="D38" s="373">
        <v>0</v>
      </c>
      <c r="E38" s="390">
        <v>0</v>
      </c>
      <c r="F38" s="373">
        <f t="shared" si="18"/>
        <v>250.01700000000002</v>
      </c>
      <c r="G38" s="374">
        <f t="shared" si="19"/>
        <v>0.0053170773400743054</v>
      </c>
      <c r="H38" s="371"/>
      <c r="I38" s="372">
        <v>382.63300000000004</v>
      </c>
      <c r="J38" s="373"/>
      <c r="K38" s="372"/>
      <c r="L38" s="373">
        <f t="shared" si="20"/>
        <v>382.63300000000004</v>
      </c>
      <c r="M38" s="399">
        <f t="shared" si="21"/>
        <v>-0.34658798378602995</v>
      </c>
      <c r="N38" s="400"/>
      <c r="O38" s="372">
        <v>1006.0900000000001</v>
      </c>
      <c r="P38" s="373"/>
      <c r="Q38" s="372"/>
      <c r="R38" s="373">
        <f t="shared" si="22"/>
        <v>1006.0900000000001</v>
      </c>
      <c r="S38" s="401">
        <f t="shared" si="23"/>
        <v>0.0040592705062205475</v>
      </c>
      <c r="T38" s="371"/>
      <c r="U38" s="372">
        <v>1484.2839999999999</v>
      </c>
      <c r="V38" s="373"/>
      <c r="W38" s="372"/>
      <c r="X38" s="373">
        <f t="shared" si="24"/>
        <v>1484.2839999999999</v>
      </c>
      <c r="Y38" s="376">
        <f t="shared" si="25"/>
        <v>-0.3221714981768986</v>
      </c>
    </row>
    <row r="39" spans="1:25" ht="19.5" customHeight="1">
      <c r="A39" s="370" t="s">
        <v>166</v>
      </c>
      <c r="B39" s="371">
        <v>160.235</v>
      </c>
      <c r="C39" s="372">
        <v>60.631</v>
      </c>
      <c r="D39" s="373">
        <v>0</v>
      </c>
      <c r="E39" s="390">
        <v>0</v>
      </c>
      <c r="F39" s="373">
        <f>SUM(B39:E39)</f>
        <v>220.866</v>
      </c>
      <c r="G39" s="374">
        <f>F39/$F$9</f>
        <v>0.00469712701053469</v>
      </c>
      <c r="H39" s="371">
        <v>211.363</v>
      </c>
      <c r="I39" s="372">
        <v>99.39999999999999</v>
      </c>
      <c r="J39" s="373"/>
      <c r="K39" s="372"/>
      <c r="L39" s="373">
        <f>SUM(H39:K39)</f>
        <v>310.763</v>
      </c>
      <c r="M39" s="399">
        <f>IF(ISERROR(F39/L39-1),"         /0",(F39/L39-1))</f>
        <v>-0.28927832463967706</v>
      </c>
      <c r="N39" s="400">
        <v>632.842</v>
      </c>
      <c r="O39" s="372">
        <v>366.48699999999997</v>
      </c>
      <c r="P39" s="373"/>
      <c r="Q39" s="372"/>
      <c r="R39" s="373">
        <f>SUM(N39:Q39)</f>
        <v>999.329</v>
      </c>
      <c r="S39" s="401">
        <f>R39/$R$9</f>
        <v>0.004031991905009366</v>
      </c>
      <c r="T39" s="371">
        <v>768.6190000000001</v>
      </c>
      <c r="U39" s="372">
        <v>813.162</v>
      </c>
      <c r="V39" s="373"/>
      <c r="W39" s="372"/>
      <c r="X39" s="373">
        <f>SUM(T39:W39)</f>
        <v>1581.7810000000002</v>
      </c>
      <c r="Y39" s="376">
        <f>IF(ISERROR(R39/X39-1),"         /0",IF(R39/X39&gt;5,"  *  ",(R39/X39-1)))</f>
        <v>-0.36822543702320365</v>
      </c>
    </row>
    <row r="40" spans="1:25" ht="19.5" customHeight="1">
      <c r="A40" s="370" t="s">
        <v>188</v>
      </c>
      <c r="B40" s="371">
        <v>79.611</v>
      </c>
      <c r="C40" s="372">
        <v>87.217</v>
      </c>
      <c r="D40" s="373">
        <v>0</v>
      </c>
      <c r="E40" s="390">
        <v>0</v>
      </c>
      <c r="F40" s="373">
        <f t="shared" si="18"/>
        <v>166.828</v>
      </c>
      <c r="G40" s="374">
        <f t="shared" si="19"/>
        <v>0.0035479082561982434</v>
      </c>
      <c r="H40" s="371">
        <v>56.228</v>
      </c>
      <c r="I40" s="372">
        <v>116.778</v>
      </c>
      <c r="J40" s="373"/>
      <c r="K40" s="372"/>
      <c r="L40" s="373">
        <f t="shared" si="20"/>
        <v>173.006</v>
      </c>
      <c r="M40" s="399">
        <f t="shared" si="21"/>
        <v>-0.03570974417072237</v>
      </c>
      <c r="N40" s="400">
        <v>385.101</v>
      </c>
      <c r="O40" s="372">
        <v>300.88</v>
      </c>
      <c r="P40" s="373"/>
      <c r="Q40" s="372"/>
      <c r="R40" s="373">
        <f t="shared" si="22"/>
        <v>685.981</v>
      </c>
      <c r="S40" s="401">
        <f t="shared" si="23"/>
        <v>0.002767726983796357</v>
      </c>
      <c r="T40" s="371">
        <v>221.712</v>
      </c>
      <c r="U40" s="372">
        <v>475.34700000000004</v>
      </c>
      <c r="V40" s="373"/>
      <c r="W40" s="372"/>
      <c r="X40" s="373">
        <f t="shared" si="24"/>
        <v>697.059</v>
      </c>
      <c r="Y40" s="376">
        <f t="shared" si="25"/>
        <v>-0.015892485428062764</v>
      </c>
    </row>
    <row r="41" spans="1:25" ht="19.5" customHeight="1">
      <c r="A41" s="370" t="s">
        <v>196</v>
      </c>
      <c r="B41" s="371">
        <v>80.64</v>
      </c>
      <c r="C41" s="372">
        <v>52.559</v>
      </c>
      <c r="D41" s="373">
        <v>6.735</v>
      </c>
      <c r="E41" s="390">
        <v>8.305</v>
      </c>
      <c r="F41" s="373">
        <f t="shared" si="10"/>
        <v>148.23900000000003</v>
      </c>
      <c r="G41" s="374">
        <f t="shared" si="11"/>
        <v>0.0031525785359206577</v>
      </c>
      <c r="H41" s="371"/>
      <c r="I41" s="372"/>
      <c r="J41" s="373"/>
      <c r="K41" s="372"/>
      <c r="L41" s="373">
        <f t="shared" si="12"/>
        <v>0</v>
      </c>
      <c r="M41" s="399" t="str">
        <f t="shared" si="13"/>
        <v>         /0</v>
      </c>
      <c r="N41" s="400">
        <v>315.75699999999995</v>
      </c>
      <c r="O41" s="372">
        <v>234.60999999999999</v>
      </c>
      <c r="P41" s="373">
        <v>6.735</v>
      </c>
      <c r="Q41" s="372">
        <v>22.814</v>
      </c>
      <c r="R41" s="373">
        <f t="shared" si="14"/>
        <v>579.9159999999999</v>
      </c>
      <c r="S41" s="401">
        <f t="shared" si="15"/>
        <v>0.002339786614403676</v>
      </c>
      <c r="T41" s="371"/>
      <c r="U41" s="372"/>
      <c r="V41" s="373"/>
      <c r="W41" s="372"/>
      <c r="X41" s="373">
        <f t="shared" si="16"/>
        <v>0</v>
      </c>
      <c r="Y41" s="376" t="str">
        <f t="shared" si="17"/>
        <v>         /0</v>
      </c>
    </row>
    <row r="42" spans="1:25" ht="19.5" customHeight="1">
      <c r="A42" s="370" t="s">
        <v>173</v>
      </c>
      <c r="B42" s="371">
        <v>93.7</v>
      </c>
      <c r="C42" s="372">
        <v>52.25399999999999</v>
      </c>
      <c r="D42" s="373">
        <v>0</v>
      </c>
      <c r="E42" s="390">
        <v>0</v>
      </c>
      <c r="F42" s="373">
        <f t="shared" si="10"/>
        <v>145.954</v>
      </c>
      <c r="G42" s="374">
        <f t="shared" si="11"/>
        <v>0.0031039837534775844</v>
      </c>
      <c r="H42" s="371">
        <v>136.058</v>
      </c>
      <c r="I42" s="372">
        <v>67.661</v>
      </c>
      <c r="J42" s="373"/>
      <c r="K42" s="372"/>
      <c r="L42" s="373">
        <f t="shared" si="12"/>
        <v>203.719</v>
      </c>
      <c r="M42" s="399">
        <f t="shared" si="13"/>
        <v>-0.2835523441603385</v>
      </c>
      <c r="N42" s="400">
        <v>475.3739999999999</v>
      </c>
      <c r="O42" s="372">
        <v>284.44</v>
      </c>
      <c r="P42" s="373"/>
      <c r="Q42" s="372"/>
      <c r="R42" s="373">
        <f t="shared" si="14"/>
        <v>759.8139999999999</v>
      </c>
      <c r="S42" s="401">
        <f t="shared" si="15"/>
        <v>0.0030656209289561154</v>
      </c>
      <c r="T42" s="371">
        <v>630.6809999999999</v>
      </c>
      <c r="U42" s="372">
        <v>465.20599999999996</v>
      </c>
      <c r="V42" s="373"/>
      <c r="W42" s="372"/>
      <c r="X42" s="373">
        <f t="shared" si="16"/>
        <v>1095.887</v>
      </c>
      <c r="Y42" s="376">
        <f t="shared" si="17"/>
        <v>-0.3066675670028024</v>
      </c>
    </row>
    <row r="43" spans="1:25" ht="19.5" customHeight="1">
      <c r="A43" s="370" t="s">
        <v>204</v>
      </c>
      <c r="B43" s="371">
        <v>0</v>
      </c>
      <c r="C43" s="372">
        <v>0</v>
      </c>
      <c r="D43" s="373">
        <v>52.59</v>
      </c>
      <c r="E43" s="390">
        <v>51.148</v>
      </c>
      <c r="F43" s="373">
        <f t="shared" si="10"/>
        <v>103.738</v>
      </c>
      <c r="G43" s="374">
        <f t="shared" si="11"/>
        <v>0.0022061818560523017</v>
      </c>
      <c r="H43" s="371"/>
      <c r="I43" s="372"/>
      <c r="J43" s="373">
        <v>24.186</v>
      </c>
      <c r="K43" s="372">
        <v>37.155</v>
      </c>
      <c r="L43" s="373">
        <f t="shared" si="12"/>
        <v>61.341</v>
      </c>
      <c r="M43" s="399">
        <f t="shared" si="13"/>
        <v>0.6911690386527771</v>
      </c>
      <c r="N43" s="400"/>
      <c r="O43" s="372"/>
      <c r="P43" s="373">
        <v>164.51</v>
      </c>
      <c r="Q43" s="372">
        <v>125.62800000000001</v>
      </c>
      <c r="R43" s="373">
        <f t="shared" si="14"/>
        <v>290.13800000000003</v>
      </c>
      <c r="S43" s="401">
        <f t="shared" si="15"/>
        <v>0.001170619553055708</v>
      </c>
      <c r="T43" s="371"/>
      <c r="U43" s="372"/>
      <c r="V43" s="373">
        <v>137.401</v>
      </c>
      <c r="W43" s="372">
        <v>489.7659999999999</v>
      </c>
      <c r="X43" s="373">
        <f t="shared" si="16"/>
        <v>627.1669999999999</v>
      </c>
      <c r="Y43" s="376">
        <f t="shared" si="17"/>
        <v>-0.5373831850208954</v>
      </c>
    </row>
    <row r="44" spans="1:25" ht="19.5" customHeight="1">
      <c r="A44" s="370" t="s">
        <v>208</v>
      </c>
      <c r="B44" s="371">
        <v>0</v>
      </c>
      <c r="C44" s="372">
        <v>82.444</v>
      </c>
      <c r="D44" s="373">
        <v>0</v>
      </c>
      <c r="E44" s="390">
        <v>0</v>
      </c>
      <c r="F44" s="373">
        <f t="shared" si="10"/>
        <v>82.444</v>
      </c>
      <c r="G44" s="374">
        <f t="shared" si="11"/>
        <v>0.001753325270781931</v>
      </c>
      <c r="H44" s="371"/>
      <c r="I44" s="372">
        <v>58.825</v>
      </c>
      <c r="J44" s="373"/>
      <c r="K44" s="372"/>
      <c r="L44" s="373">
        <f t="shared" si="12"/>
        <v>58.825</v>
      </c>
      <c r="M44" s="399">
        <f t="shared" si="13"/>
        <v>0.4015129621759457</v>
      </c>
      <c r="N44" s="400"/>
      <c r="O44" s="372">
        <v>329.1</v>
      </c>
      <c r="P44" s="373"/>
      <c r="Q44" s="372"/>
      <c r="R44" s="373">
        <f t="shared" si="14"/>
        <v>329.1</v>
      </c>
      <c r="S44" s="401">
        <f t="shared" si="15"/>
        <v>0.0013278195028249779</v>
      </c>
      <c r="T44" s="371"/>
      <c r="U44" s="372">
        <v>95.86500000000001</v>
      </c>
      <c r="V44" s="373"/>
      <c r="W44" s="372"/>
      <c r="X44" s="373">
        <f t="shared" si="16"/>
        <v>95.86500000000001</v>
      </c>
      <c r="Y44" s="376">
        <f t="shared" si="17"/>
        <v>2.4329525895790955</v>
      </c>
    </row>
    <row r="45" spans="1:25" ht="19.5" customHeight="1">
      <c r="A45" s="370" t="s">
        <v>206</v>
      </c>
      <c r="B45" s="371">
        <v>1.596</v>
      </c>
      <c r="C45" s="372">
        <v>73.24000000000001</v>
      </c>
      <c r="D45" s="373">
        <v>0</v>
      </c>
      <c r="E45" s="390">
        <v>0</v>
      </c>
      <c r="F45" s="373">
        <f t="shared" si="10"/>
        <v>74.83600000000001</v>
      </c>
      <c r="G45" s="374">
        <f t="shared" si="11"/>
        <v>0.0015915269754528723</v>
      </c>
      <c r="H45" s="371">
        <v>150.811</v>
      </c>
      <c r="I45" s="372">
        <v>124.80399999999999</v>
      </c>
      <c r="J45" s="373"/>
      <c r="K45" s="372"/>
      <c r="L45" s="373">
        <f t="shared" si="12"/>
        <v>275.615</v>
      </c>
      <c r="M45" s="399">
        <f t="shared" si="13"/>
        <v>-0.7284763166010557</v>
      </c>
      <c r="N45" s="400">
        <v>61.22</v>
      </c>
      <c r="O45" s="372">
        <v>294.396</v>
      </c>
      <c r="P45" s="373"/>
      <c r="Q45" s="372"/>
      <c r="R45" s="373">
        <f t="shared" si="14"/>
        <v>355.616</v>
      </c>
      <c r="S45" s="401">
        <f t="shared" si="15"/>
        <v>0.001434803586498351</v>
      </c>
      <c r="T45" s="371">
        <v>376.48699999999997</v>
      </c>
      <c r="U45" s="372">
        <v>1125.1190000000001</v>
      </c>
      <c r="V45" s="373"/>
      <c r="W45" s="372"/>
      <c r="X45" s="373">
        <f t="shared" si="16"/>
        <v>1501.6060000000002</v>
      </c>
      <c r="Y45" s="376">
        <f t="shared" si="17"/>
        <v>-0.7631762259873762</v>
      </c>
    </row>
    <row r="46" spans="1:25" ht="19.5" customHeight="1">
      <c r="A46" s="370" t="s">
        <v>213</v>
      </c>
      <c r="B46" s="371">
        <v>0</v>
      </c>
      <c r="C46" s="372">
        <v>0</v>
      </c>
      <c r="D46" s="373">
        <v>71.065</v>
      </c>
      <c r="E46" s="390">
        <v>0</v>
      </c>
      <c r="F46" s="373">
        <f t="shared" si="10"/>
        <v>71.065</v>
      </c>
      <c r="G46" s="374">
        <f t="shared" si="11"/>
        <v>0.0015113296342743913</v>
      </c>
      <c r="H46" s="371"/>
      <c r="I46" s="372"/>
      <c r="J46" s="373"/>
      <c r="K46" s="372">
        <v>83.648</v>
      </c>
      <c r="L46" s="373">
        <f t="shared" si="12"/>
        <v>83.648</v>
      </c>
      <c r="M46" s="399">
        <f t="shared" si="13"/>
        <v>-0.1504279839326702</v>
      </c>
      <c r="N46" s="400"/>
      <c r="O46" s="372"/>
      <c r="P46" s="373">
        <v>71.065</v>
      </c>
      <c r="Q46" s="372"/>
      <c r="R46" s="373">
        <f t="shared" si="14"/>
        <v>71.065</v>
      </c>
      <c r="S46" s="401">
        <f t="shared" si="15"/>
        <v>0.000286725897806919</v>
      </c>
      <c r="T46" s="371"/>
      <c r="U46" s="372"/>
      <c r="V46" s="373"/>
      <c r="W46" s="372">
        <v>315.122</v>
      </c>
      <c r="X46" s="373">
        <f t="shared" si="16"/>
        <v>315.122</v>
      </c>
      <c r="Y46" s="376">
        <f t="shared" si="17"/>
        <v>-0.7744841680365065</v>
      </c>
    </row>
    <row r="47" spans="1:25" ht="19.5" customHeight="1">
      <c r="A47" s="370" t="s">
        <v>167</v>
      </c>
      <c r="B47" s="371">
        <v>32.85</v>
      </c>
      <c r="C47" s="372">
        <v>24.361</v>
      </c>
      <c r="D47" s="373">
        <v>0</v>
      </c>
      <c r="E47" s="390">
        <v>0</v>
      </c>
      <c r="F47" s="373">
        <f>SUM(B47:E47)</f>
        <v>57.211</v>
      </c>
      <c r="G47" s="374">
        <f>F47/$F$9</f>
        <v>0.001216698511313195</v>
      </c>
      <c r="H47" s="371"/>
      <c r="I47" s="372"/>
      <c r="J47" s="373"/>
      <c r="K47" s="372"/>
      <c r="L47" s="373">
        <f>SUM(H47:K47)</f>
        <v>0</v>
      </c>
      <c r="M47" s="399" t="str">
        <f>IF(ISERROR(F47/L47-1),"         /0",(F47/L47-1))</f>
        <v>         /0</v>
      </c>
      <c r="N47" s="400">
        <v>43.456</v>
      </c>
      <c r="O47" s="372">
        <v>25.751</v>
      </c>
      <c r="P47" s="373"/>
      <c r="Q47" s="372"/>
      <c r="R47" s="373">
        <f>SUM(N47:Q47)</f>
        <v>69.20700000000001</v>
      </c>
      <c r="S47" s="401">
        <f>R47/$R$9</f>
        <v>0.00027922942671530917</v>
      </c>
      <c r="T47" s="371"/>
      <c r="U47" s="372"/>
      <c r="V47" s="373">
        <v>135.5</v>
      </c>
      <c r="W47" s="372">
        <v>5.5</v>
      </c>
      <c r="X47" s="373">
        <f>SUM(T47:W47)</f>
        <v>141</v>
      </c>
      <c r="Y47" s="376">
        <f>IF(ISERROR(R47/X47-1),"         /0",IF(R47/X47&gt;5,"  *  ",(R47/X47-1)))</f>
        <v>-0.5091702127659574</v>
      </c>
    </row>
    <row r="48" spans="1:25" ht="19.5" customHeight="1" thickBot="1">
      <c r="A48" s="377" t="s">
        <v>164</v>
      </c>
      <c r="B48" s="378">
        <v>57.319</v>
      </c>
      <c r="C48" s="379">
        <v>17.392000000000003</v>
      </c>
      <c r="D48" s="380">
        <v>0</v>
      </c>
      <c r="E48" s="393">
        <v>33.206</v>
      </c>
      <c r="F48" s="380">
        <f>SUM(B48:E48)</f>
        <v>107.91700000000002</v>
      </c>
      <c r="G48" s="381">
        <f>F48/$F$9</f>
        <v>0.002295056077421931</v>
      </c>
      <c r="H48" s="378">
        <v>116.092</v>
      </c>
      <c r="I48" s="379">
        <v>56.758</v>
      </c>
      <c r="J48" s="380">
        <v>0.5</v>
      </c>
      <c r="K48" s="379">
        <v>133.856</v>
      </c>
      <c r="L48" s="380">
        <f>SUM(H48:K48)</f>
        <v>307.206</v>
      </c>
      <c r="M48" s="402">
        <f>IF(ISERROR(F48/L48-1),"         /0",(F48/L48-1))</f>
        <v>-0.6487145433357422</v>
      </c>
      <c r="N48" s="403">
        <v>489.277</v>
      </c>
      <c r="O48" s="379">
        <v>503.3469999999999</v>
      </c>
      <c r="P48" s="380">
        <v>136.478</v>
      </c>
      <c r="Q48" s="379">
        <v>275.433</v>
      </c>
      <c r="R48" s="380">
        <f>SUM(N48:Q48)</f>
        <v>1404.5349999999999</v>
      </c>
      <c r="S48" s="404">
        <f>R48/$R$9</f>
        <v>0.0056668762242488005</v>
      </c>
      <c r="T48" s="378">
        <v>1443.786</v>
      </c>
      <c r="U48" s="379">
        <v>444.51199999999994</v>
      </c>
      <c r="V48" s="380">
        <v>154.459</v>
      </c>
      <c r="W48" s="379">
        <v>453.01499999999993</v>
      </c>
      <c r="X48" s="380">
        <f>SUM(T48:W48)</f>
        <v>2495.772</v>
      </c>
      <c r="Y48" s="383">
        <f>IF(ISERROR(R48/X48-1),"         /0",IF(R48/X48&gt;5,"  *  ",(R48/X48-1)))</f>
        <v>-0.4372342505645548</v>
      </c>
    </row>
    <row r="49" spans="1:25" s="146" customFormat="1" ht="19.5" customHeight="1">
      <c r="A49" s="153" t="s">
        <v>55</v>
      </c>
      <c r="B49" s="150">
        <f>SUM(B50:B56)</f>
        <v>1330.185</v>
      </c>
      <c r="C49" s="149">
        <f>SUM(C50:C56)</f>
        <v>2199.695</v>
      </c>
      <c r="D49" s="148">
        <f>SUM(D50:D56)</f>
        <v>0</v>
      </c>
      <c r="E49" s="149">
        <f>SUM(E50:E56)</f>
        <v>0</v>
      </c>
      <c r="F49" s="148">
        <f>SUM(B49:E49)</f>
        <v>3529.88</v>
      </c>
      <c r="G49" s="151">
        <f>F49/$F$9</f>
        <v>0.07506947512041777</v>
      </c>
      <c r="H49" s="150">
        <f>SUM(H50:H56)</f>
        <v>2086.5339999999997</v>
      </c>
      <c r="I49" s="149">
        <f>SUM(I50:I56)</f>
        <v>1817.064</v>
      </c>
      <c r="J49" s="148">
        <f>SUM(J50:J56)</f>
        <v>0</v>
      </c>
      <c r="K49" s="149">
        <f>SUM(K50:K56)</f>
        <v>0.3</v>
      </c>
      <c r="L49" s="148">
        <f>SUM(H49:K49)</f>
        <v>3903.898</v>
      </c>
      <c r="M49" s="286">
        <f>IF(ISERROR(F49/L49-1),"         /0",(F49/L49-1))</f>
        <v>-0.09580629411936481</v>
      </c>
      <c r="N49" s="289">
        <f>SUM(N50:N56)</f>
        <v>6981.811</v>
      </c>
      <c r="O49" s="149">
        <f>SUM(O50:O56)</f>
        <v>8361.153999999999</v>
      </c>
      <c r="P49" s="148">
        <f>SUM(P50:P56)</f>
        <v>97.468</v>
      </c>
      <c r="Q49" s="149">
        <f>SUM(Q50:Q56)</f>
        <v>12.109</v>
      </c>
      <c r="R49" s="148">
        <f>SUM(N49:Q49)</f>
        <v>15452.542</v>
      </c>
      <c r="S49" s="302">
        <f>R49/$R$9</f>
        <v>0.062346358662479756</v>
      </c>
      <c r="T49" s="150">
        <f>SUM(T50:T56)</f>
        <v>12892.147999999997</v>
      </c>
      <c r="U49" s="149">
        <f>SUM(U50:U56)</f>
        <v>8073.810999999999</v>
      </c>
      <c r="V49" s="148">
        <f>SUM(V50:V56)</f>
        <v>610.775</v>
      </c>
      <c r="W49" s="149">
        <f>SUM(W50:W56)</f>
        <v>6.178999999999999</v>
      </c>
      <c r="X49" s="148">
        <f>SUM(T49:W49)</f>
        <v>21582.912999999997</v>
      </c>
      <c r="Y49" s="147">
        <f>IF(ISERROR(R49/X49-1),"         /0",IF(R49/X49&gt;5,"  *  ",(R49/X49-1)))</f>
        <v>-0.28403816482047617</v>
      </c>
    </row>
    <row r="50" spans="1:25" ht="19.5" customHeight="1">
      <c r="A50" s="363" t="s">
        <v>151</v>
      </c>
      <c r="B50" s="364">
        <v>172.37800000000001</v>
      </c>
      <c r="C50" s="365">
        <v>879.4870000000001</v>
      </c>
      <c r="D50" s="366">
        <v>0</v>
      </c>
      <c r="E50" s="365">
        <v>0</v>
      </c>
      <c r="F50" s="366">
        <f>SUM(B50:E50)</f>
        <v>1051.865</v>
      </c>
      <c r="G50" s="367">
        <f>F50/$F$9</f>
        <v>0.022369869074171992</v>
      </c>
      <c r="H50" s="364">
        <v>75.94399999999999</v>
      </c>
      <c r="I50" s="365">
        <v>618.411</v>
      </c>
      <c r="J50" s="366">
        <v>0</v>
      </c>
      <c r="K50" s="365">
        <v>0</v>
      </c>
      <c r="L50" s="366">
        <f>SUM(H50:K50)</f>
        <v>694.3549999999999</v>
      </c>
      <c r="M50" s="396">
        <f>IF(ISERROR(F50/L50-1),"         /0",(F50/L50-1))</f>
        <v>0.514880716636303</v>
      </c>
      <c r="N50" s="397">
        <v>1525.6229999999996</v>
      </c>
      <c r="O50" s="365">
        <v>2745.9189999999994</v>
      </c>
      <c r="P50" s="366">
        <v>0</v>
      </c>
      <c r="Q50" s="365">
        <v>0</v>
      </c>
      <c r="R50" s="366">
        <f>SUM(N50:Q50)</f>
        <v>4271.5419999999995</v>
      </c>
      <c r="S50" s="398">
        <f>R50/$R$9</f>
        <v>0.017234387039611093</v>
      </c>
      <c r="T50" s="364">
        <v>403.1890000000001</v>
      </c>
      <c r="U50" s="365">
        <v>3085.768</v>
      </c>
      <c r="V50" s="366">
        <v>0</v>
      </c>
      <c r="W50" s="365">
        <v>0</v>
      </c>
      <c r="X50" s="366">
        <f>SUM(T50:W50)</f>
        <v>3488.9570000000003</v>
      </c>
      <c r="Y50" s="369">
        <f>IF(ISERROR(R50/X50-1),"         /0",IF(R50/X50&gt;5,"  *  ",(R50/X50-1)))</f>
        <v>0.22430342363061473</v>
      </c>
    </row>
    <row r="51" spans="1:25" ht="19.5" customHeight="1">
      <c r="A51" s="370" t="s">
        <v>211</v>
      </c>
      <c r="B51" s="371">
        <v>761.256</v>
      </c>
      <c r="C51" s="372">
        <v>185.654</v>
      </c>
      <c r="D51" s="373">
        <v>0</v>
      </c>
      <c r="E51" s="372">
        <v>0</v>
      </c>
      <c r="F51" s="373">
        <f>SUM(B51:E51)</f>
        <v>946.91</v>
      </c>
      <c r="G51" s="374">
        <f>F51/$F$9</f>
        <v>0.02013780544558874</v>
      </c>
      <c r="H51" s="371">
        <v>447.601</v>
      </c>
      <c r="I51" s="372">
        <v>159.461</v>
      </c>
      <c r="J51" s="373"/>
      <c r="K51" s="372"/>
      <c r="L51" s="373">
        <f>SUM(H51:K51)</f>
        <v>607.062</v>
      </c>
      <c r="M51" s="399">
        <f>IF(ISERROR(F51/L51-1),"         /0",(F51/L51-1))</f>
        <v>0.5598242024702582</v>
      </c>
      <c r="N51" s="400">
        <v>2891.944</v>
      </c>
      <c r="O51" s="372">
        <v>530.1669999999999</v>
      </c>
      <c r="P51" s="373">
        <v>96.968</v>
      </c>
      <c r="Q51" s="372">
        <v>11.984</v>
      </c>
      <c r="R51" s="373">
        <f>SUM(N51:Q51)</f>
        <v>3531.0629999999996</v>
      </c>
      <c r="S51" s="401">
        <f>R51/$R$9</f>
        <v>0.014246777019458142</v>
      </c>
      <c r="T51" s="371">
        <v>4213.224999999999</v>
      </c>
      <c r="U51" s="372">
        <v>476.156</v>
      </c>
      <c r="V51" s="373">
        <v>610.775</v>
      </c>
      <c r="W51" s="372">
        <v>5.879</v>
      </c>
      <c r="X51" s="373">
        <f>SUM(T51:W51)</f>
        <v>5306.034999999999</v>
      </c>
      <c r="Y51" s="376">
        <f>IF(ISERROR(R51/X51-1),"         /0",IF(R51/X51&gt;5,"  *  ",(R51/X51-1)))</f>
        <v>-0.33451946698429236</v>
      </c>
    </row>
    <row r="52" spans="1:25" ht="19.5" customHeight="1">
      <c r="A52" s="370" t="s">
        <v>181</v>
      </c>
      <c r="B52" s="371">
        <v>198.87400000000002</v>
      </c>
      <c r="C52" s="372">
        <v>471.633</v>
      </c>
      <c r="D52" s="373">
        <v>0</v>
      </c>
      <c r="E52" s="372">
        <v>0</v>
      </c>
      <c r="F52" s="373">
        <f>SUM(B52:E52)</f>
        <v>670.5070000000001</v>
      </c>
      <c r="G52" s="374">
        <f>F52/$F$9</f>
        <v>0.014259580652760423</v>
      </c>
      <c r="H52" s="371">
        <v>217.49</v>
      </c>
      <c r="I52" s="372">
        <v>320.11300000000006</v>
      </c>
      <c r="J52" s="373"/>
      <c r="K52" s="372"/>
      <c r="L52" s="373">
        <f>SUM(H52:K52)</f>
        <v>537.6030000000001</v>
      </c>
      <c r="M52" s="399">
        <f>IF(ISERROR(F52/L52-1),"         /0",(F52/L52-1))</f>
        <v>0.24721588235184688</v>
      </c>
      <c r="N52" s="400">
        <v>1029.287</v>
      </c>
      <c r="O52" s="372">
        <v>2029.2030000000002</v>
      </c>
      <c r="P52" s="373"/>
      <c r="Q52" s="372"/>
      <c r="R52" s="373">
        <f>SUM(N52:Q52)</f>
        <v>3058.4900000000002</v>
      </c>
      <c r="S52" s="401">
        <f>R52/$R$9</f>
        <v>0.012340087120009623</v>
      </c>
      <c r="T52" s="371">
        <v>1095.5839999999998</v>
      </c>
      <c r="U52" s="372">
        <v>1532.47</v>
      </c>
      <c r="V52" s="373"/>
      <c r="W52" s="372"/>
      <c r="X52" s="373">
        <f>SUM(T52:W52)</f>
        <v>2628.054</v>
      </c>
      <c r="Y52" s="376">
        <f>IF(ISERROR(R52/X52-1),"         /0",IF(R52/X52&gt;5,"  *  ",(R52/X52-1)))</f>
        <v>0.1637850668213059</v>
      </c>
    </row>
    <row r="53" spans="1:25" ht="19.5" customHeight="1">
      <c r="A53" s="370" t="s">
        <v>186</v>
      </c>
      <c r="B53" s="371">
        <v>50.54900000000001</v>
      </c>
      <c r="C53" s="372">
        <v>344.99800000000005</v>
      </c>
      <c r="D53" s="373">
        <v>0</v>
      </c>
      <c r="E53" s="372">
        <v>0</v>
      </c>
      <c r="F53" s="373">
        <f>SUM(B53:E53)</f>
        <v>395.547</v>
      </c>
      <c r="G53" s="374">
        <f>F53/$F$9</f>
        <v>0.008412043943549325</v>
      </c>
      <c r="H53" s="371">
        <v>122.366</v>
      </c>
      <c r="I53" s="372">
        <v>321.873</v>
      </c>
      <c r="J53" s="373"/>
      <c r="K53" s="372"/>
      <c r="L53" s="373">
        <f>SUM(H53:K53)</f>
        <v>444.239</v>
      </c>
      <c r="M53" s="399">
        <f>IF(ISERROR(F53/L53-1),"         /0",(F53/L53-1))</f>
        <v>-0.10960766614367479</v>
      </c>
      <c r="N53" s="400">
        <v>393.60299999999995</v>
      </c>
      <c r="O53" s="372">
        <v>1327.36</v>
      </c>
      <c r="P53" s="373"/>
      <c r="Q53" s="372"/>
      <c r="R53" s="373">
        <f>SUM(N53:Q53)</f>
        <v>1720.9629999999997</v>
      </c>
      <c r="S53" s="401">
        <f>R53/$R$9</f>
        <v>0.006943568018961356</v>
      </c>
      <c r="T53" s="371">
        <v>587.513</v>
      </c>
      <c r="U53" s="372">
        <v>1352.953</v>
      </c>
      <c r="V53" s="373"/>
      <c r="W53" s="372"/>
      <c r="X53" s="373">
        <f>SUM(T53:W53)</f>
        <v>1940.466</v>
      </c>
      <c r="Y53" s="376">
        <f>IF(ISERROR(R53/X53-1),"         /0",IF(R53/X53&gt;5,"  *  ",(R53/X53-1)))</f>
        <v>-0.11311870447614136</v>
      </c>
    </row>
    <row r="54" spans="1:25" ht="19.5" customHeight="1">
      <c r="A54" s="370" t="s">
        <v>191</v>
      </c>
      <c r="B54" s="371">
        <v>98.134</v>
      </c>
      <c r="C54" s="372">
        <v>117.29799999999999</v>
      </c>
      <c r="D54" s="373">
        <v>0</v>
      </c>
      <c r="E54" s="372">
        <v>0</v>
      </c>
      <c r="F54" s="373">
        <f>SUM(B54:E54)</f>
        <v>215.432</v>
      </c>
      <c r="G54" s="374">
        <f>F54/$F$9</f>
        <v>0.0045815628758319946</v>
      </c>
      <c r="H54" s="371">
        <v>117.465</v>
      </c>
      <c r="I54" s="372">
        <v>137.523</v>
      </c>
      <c r="J54" s="373"/>
      <c r="K54" s="372"/>
      <c r="L54" s="373">
        <f>SUM(H54:K54)</f>
        <v>254.988</v>
      </c>
      <c r="M54" s="399">
        <f>IF(ISERROR(F54/L54-1),"         /0",(F54/L54-1))</f>
        <v>-0.1551288688095126</v>
      </c>
      <c r="N54" s="400">
        <v>554.107</v>
      </c>
      <c r="O54" s="372">
        <v>596.1569999999999</v>
      </c>
      <c r="P54" s="373"/>
      <c r="Q54" s="372"/>
      <c r="R54" s="373">
        <f>SUM(N54:Q54)</f>
        <v>1150.264</v>
      </c>
      <c r="S54" s="401">
        <f>R54/$R$9</f>
        <v>0.0046409692269749935</v>
      </c>
      <c r="T54" s="371">
        <v>243.305</v>
      </c>
      <c r="U54" s="372">
        <v>269.49</v>
      </c>
      <c r="V54" s="373"/>
      <c r="W54" s="372"/>
      <c r="X54" s="373">
        <f>SUM(T54:W54)</f>
        <v>512.7950000000001</v>
      </c>
      <c r="Y54" s="376">
        <f>IF(ISERROR(R54/X54-1),"         /0",IF(R54/X54&gt;5,"  *  ",(R54/X54-1)))</f>
        <v>1.2431263955381775</v>
      </c>
    </row>
    <row r="55" spans="1:25" ht="19.5" customHeight="1">
      <c r="A55" s="370" t="s">
        <v>185</v>
      </c>
      <c r="B55" s="371">
        <v>14.514</v>
      </c>
      <c r="C55" s="372">
        <v>200.25199999999998</v>
      </c>
      <c r="D55" s="373">
        <v>0</v>
      </c>
      <c r="E55" s="372">
        <v>0</v>
      </c>
      <c r="F55" s="373">
        <f>SUM(B55:E55)</f>
        <v>214.766</v>
      </c>
      <c r="G55" s="374">
        <f>F55/$F$9</f>
        <v>0.004567399144931737</v>
      </c>
      <c r="H55" s="371">
        <v>12.538</v>
      </c>
      <c r="I55" s="372">
        <v>224.31</v>
      </c>
      <c r="J55" s="373"/>
      <c r="K55" s="372"/>
      <c r="L55" s="373">
        <f>SUM(H55:K55)</f>
        <v>236.848</v>
      </c>
      <c r="M55" s="399">
        <f>IF(ISERROR(F55/L55-1),"         /0",(F55/L55-1))</f>
        <v>-0.0932327906505439</v>
      </c>
      <c r="N55" s="400">
        <v>70.053</v>
      </c>
      <c r="O55" s="372">
        <v>1021.2429999999999</v>
      </c>
      <c r="P55" s="373"/>
      <c r="Q55" s="372"/>
      <c r="R55" s="373">
        <f>SUM(N55:Q55)</f>
        <v>1091.2959999999998</v>
      </c>
      <c r="S55" s="401">
        <f>R55/$R$9</f>
        <v>0.004403051085247301</v>
      </c>
      <c r="T55" s="371">
        <v>38.048</v>
      </c>
      <c r="U55" s="372">
        <v>962.212</v>
      </c>
      <c r="V55" s="373"/>
      <c r="W55" s="372"/>
      <c r="X55" s="373">
        <f>SUM(T55:W55)</f>
        <v>1000.26</v>
      </c>
      <c r="Y55" s="376">
        <f>IF(ISERROR(R55/X55-1),"         /0",IF(R55/X55&gt;5,"  *  ",(R55/X55-1)))</f>
        <v>0.09101233679243381</v>
      </c>
    </row>
    <row r="56" spans="1:25" ht="19.5" customHeight="1" thickBot="1">
      <c r="A56" s="370" t="s">
        <v>164</v>
      </c>
      <c r="B56" s="371">
        <v>34.48</v>
      </c>
      <c r="C56" s="372">
        <v>0.373</v>
      </c>
      <c r="D56" s="373">
        <v>0</v>
      </c>
      <c r="E56" s="372">
        <v>0</v>
      </c>
      <c r="F56" s="373">
        <f>SUM(B56:E56)</f>
        <v>34.852999999999994</v>
      </c>
      <c r="G56" s="374">
        <f>F56/$F$9</f>
        <v>0.0007412139835835552</v>
      </c>
      <c r="H56" s="371">
        <v>1093.1299999999999</v>
      </c>
      <c r="I56" s="372">
        <v>35.373</v>
      </c>
      <c r="J56" s="373"/>
      <c r="K56" s="372">
        <v>0.3</v>
      </c>
      <c r="L56" s="373">
        <f>SUM(H56:K56)</f>
        <v>1128.8029999999999</v>
      </c>
      <c r="M56" s="399">
        <f>IF(ISERROR(F56/L56-1),"         /0",(F56/L56-1))</f>
        <v>-0.9691239303935231</v>
      </c>
      <c r="N56" s="400">
        <v>517.1940000000001</v>
      </c>
      <c r="O56" s="372">
        <v>111.105</v>
      </c>
      <c r="P56" s="373">
        <v>0.5</v>
      </c>
      <c r="Q56" s="372">
        <v>0.125</v>
      </c>
      <c r="R56" s="373">
        <f>SUM(N56:Q56)</f>
        <v>628.9240000000001</v>
      </c>
      <c r="S56" s="401">
        <f>R56/$R$9</f>
        <v>0.0025375191522172486</v>
      </c>
      <c r="T56" s="371">
        <v>6311.283999999999</v>
      </c>
      <c r="U56" s="372">
        <v>394.76199999999994</v>
      </c>
      <c r="V56" s="373"/>
      <c r="W56" s="372">
        <v>0.3</v>
      </c>
      <c r="X56" s="373">
        <f>SUM(T56:W56)</f>
        <v>6706.345999999999</v>
      </c>
      <c r="Y56" s="376">
        <f>IF(ISERROR(R56/X56-1),"         /0",IF(R56/X56&gt;5,"  *  ",(R56/X56-1)))</f>
        <v>-0.9062195717310142</v>
      </c>
    </row>
    <row r="57" spans="1:25" s="146" customFormat="1" ht="19.5" customHeight="1">
      <c r="A57" s="153" t="s">
        <v>54</v>
      </c>
      <c r="B57" s="150">
        <f>SUM(B58:B74)</f>
        <v>2911.292</v>
      </c>
      <c r="C57" s="149">
        <f>SUM(C58:C74)</f>
        <v>1717.7189999999998</v>
      </c>
      <c r="D57" s="148">
        <f>SUM(D58:D74)</f>
        <v>331.415</v>
      </c>
      <c r="E57" s="149">
        <f>SUM(E58:E74)</f>
        <v>298.574</v>
      </c>
      <c r="F57" s="148">
        <f>SUM(B57:E57)</f>
        <v>5258.999999999999</v>
      </c>
      <c r="G57" s="151">
        <f>F57/$F$9</f>
        <v>0.11184243364031553</v>
      </c>
      <c r="H57" s="150">
        <f>SUM(H58:H74)</f>
        <v>2864.853</v>
      </c>
      <c r="I57" s="149">
        <f>SUM(I58:I74)</f>
        <v>1988.1909999999998</v>
      </c>
      <c r="J57" s="148">
        <f>SUM(J58:J74)</f>
        <v>130.59699999999998</v>
      </c>
      <c r="K57" s="149">
        <f>SUM(K58:K74)</f>
        <v>138.167</v>
      </c>
      <c r="L57" s="148">
        <f>SUM(H57:K57)</f>
        <v>5121.808</v>
      </c>
      <c r="M57" s="286">
        <f aca="true" t="shared" si="26" ref="M57:M78">IF(ISERROR(F57/L57-1),"         /0",(F57/L57-1))</f>
        <v>0.026785853745395993</v>
      </c>
      <c r="N57" s="289">
        <f>SUM(N58:N74)</f>
        <v>13912.984999999999</v>
      </c>
      <c r="O57" s="149">
        <f>SUM(O58:O74)</f>
        <v>8650.061000000003</v>
      </c>
      <c r="P57" s="148">
        <f>SUM(P58:P74)</f>
        <v>1069.623</v>
      </c>
      <c r="Q57" s="149">
        <f>SUM(Q58:Q74)</f>
        <v>708.4940000000001</v>
      </c>
      <c r="R57" s="148">
        <f>SUM(N57:Q57)</f>
        <v>24341.163</v>
      </c>
      <c r="S57" s="302">
        <f>R57/$R$9</f>
        <v>0.09820927059508279</v>
      </c>
      <c r="T57" s="150">
        <f>SUM(T58:T74)</f>
        <v>13114.481</v>
      </c>
      <c r="U57" s="149">
        <f>SUM(U58:U74)</f>
        <v>9748.043</v>
      </c>
      <c r="V57" s="148">
        <f>SUM(V58:V74)</f>
        <v>328.717</v>
      </c>
      <c r="W57" s="149">
        <f>SUM(W58:W74)</f>
        <v>525.092</v>
      </c>
      <c r="X57" s="148">
        <f>SUM(T57:W57)</f>
        <v>23716.333</v>
      </c>
      <c r="Y57" s="147">
        <f>IF(ISERROR(R57/X57-1),"         /0",IF(R57/X57&gt;5,"  *  ",(R57/X57-1)))</f>
        <v>0.026345978528805603</v>
      </c>
    </row>
    <row r="58" spans="1:25" s="138" customFormat="1" ht="19.5" customHeight="1">
      <c r="A58" s="363" t="s">
        <v>209</v>
      </c>
      <c r="B58" s="364">
        <v>475.533</v>
      </c>
      <c r="C58" s="365">
        <v>283.177</v>
      </c>
      <c r="D58" s="366">
        <v>0</v>
      </c>
      <c r="E58" s="365">
        <v>0</v>
      </c>
      <c r="F58" s="366">
        <f>SUM(B58:E58)</f>
        <v>758.71</v>
      </c>
      <c r="G58" s="367">
        <f>F58/$F$9</f>
        <v>0.01613538178878947</v>
      </c>
      <c r="H58" s="364">
        <v>416.058</v>
      </c>
      <c r="I58" s="365">
        <v>333.498</v>
      </c>
      <c r="J58" s="366"/>
      <c r="K58" s="365"/>
      <c r="L58" s="366">
        <f>SUM(H58:K58)</f>
        <v>749.556</v>
      </c>
      <c r="M58" s="396">
        <f t="shared" si="26"/>
        <v>0.012212563170730384</v>
      </c>
      <c r="N58" s="397">
        <v>2204.0840000000003</v>
      </c>
      <c r="O58" s="365">
        <v>1319.2040000000002</v>
      </c>
      <c r="P58" s="366"/>
      <c r="Q58" s="365"/>
      <c r="R58" s="366">
        <f>SUM(N58:Q58)</f>
        <v>3523.2880000000005</v>
      </c>
      <c r="S58" s="398">
        <f>R58/$R$9</f>
        <v>0.014215407233270165</v>
      </c>
      <c r="T58" s="364">
        <v>923.027</v>
      </c>
      <c r="U58" s="365">
        <v>725.983</v>
      </c>
      <c r="V58" s="366"/>
      <c r="W58" s="365"/>
      <c r="X58" s="366">
        <f>SUM(T58:W58)</f>
        <v>1649.01</v>
      </c>
      <c r="Y58" s="369">
        <f>IF(ISERROR(R58/X58-1),"         /0",IF(R58/X58&gt;5,"  *  ",(R58/X58-1)))</f>
        <v>1.1366080254213138</v>
      </c>
    </row>
    <row r="59" spans="1:25" s="138" customFormat="1" ht="19.5" customHeight="1">
      <c r="A59" s="370" t="s">
        <v>214</v>
      </c>
      <c r="B59" s="371">
        <v>0</v>
      </c>
      <c r="C59" s="372">
        <v>0</v>
      </c>
      <c r="D59" s="373">
        <v>331.415</v>
      </c>
      <c r="E59" s="372">
        <v>298.574</v>
      </c>
      <c r="F59" s="373">
        <f>SUM(B59:E59)</f>
        <v>629.989</v>
      </c>
      <c r="G59" s="374">
        <f>F59/$F$9</f>
        <v>0.01339788988907183</v>
      </c>
      <c r="H59" s="371"/>
      <c r="I59" s="372"/>
      <c r="J59" s="373"/>
      <c r="K59" s="372"/>
      <c r="L59" s="373">
        <f>SUM(H59:K59)</f>
        <v>0</v>
      </c>
      <c r="M59" s="399" t="str">
        <f t="shared" si="26"/>
        <v>         /0</v>
      </c>
      <c r="N59" s="400"/>
      <c r="O59" s="372"/>
      <c r="P59" s="373">
        <v>529.032</v>
      </c>
      <c r="Q59" s="372">
        <v>499.968</v>
      </c>
      <c r="R59" s="373">
        <f>SUM(N59:Q59)</f>
        <v>1029</v>
      </c>
      <c r="S59" s="401">
        <f>R59/$R$9</f>
        <v>0.004151705464621398</v>
      </c>
      <c r="T59" s="371"/>
      <c r="U59" s="372"/>
      <c r="V59" s="373"/>
      <c r="W59" s="372"/>
      <c r="X59" s="373">
        <f>SUM(T59:W59)</f>
        <v>0</v>
      </c>
      <c r="Y59" s="376" t="str">
        <f>IF(ISERROR(R59/X59-1),"         /0",IF(R59/X59&gt;5,"  *  ",(R59/X59-1)))</f>
        <v>         /0</v>
      </c>
    </row>
    <row r="60" spans="1:25" s="138" customFormat="1" ht="19.5" customHeight="1">
      <c r="A60" s="370" t="s">
        <v>156</v>
      </c>
      <c r="B60" s="371">
        <v>454.64599999999996</v>
      </c>
      <c r="C60" s="372">
        <v>143.305</v>
      </c>
      <c r="D60" s="373">
        <v>0</v>
      </c>
      <c r="E60" s="372">
        <v>0</v>
      </c>
      <c r="F60" s="373">
        <f aca="true" t="shared" si="27" ref="F60:F72">SUM(B60:E60)</f>
        <v>597.951</v>
      </c>
      <c r="G60" s="374">
        <f aca="true" t="shared" si="28" ref="G60:G72">F60/$F$9</f>
        <v>0.012716542125434554</v>
      </c>
      <c r="H60" s="371">
        <v>405.78899999999993</v>
      </c>
      <c r="I60" s="372">
        <v>144.777</v>
      </c>
      <c r="J60" s="373"/>
      <c r="K60" s="372"/>
      <c r="L60" s="373">
        <f aca="true" t="shared" si="29" ref="L60:L72">SUM(H60:K60)</f>
        <v>550.5659999999999</v>
      </c>
      <c r="M60" s="399">
        <f t="shared" si="26"/>
        <v>0.08606597574132824</v>
      </c>
      <c r="N60" s="400">
        <v>2103.0510000000004</v>
      </c>
      <c r="O60" s="372">
        <v>705.4539999999998</v>
      </c>
      <c r="P60" s="373"/>
      <c r="Q60" s="372"/>
      <c r="R60" s="373">
        <f>SUM(N60:Q60)</f>
        <v>2808.505</v>
      </c>
      <c r="S60" s="401">
        <f aca="true" t="shared" si="30" ref="S60:S72">R60/$R$9</f>
        <v>0.01133147284345629</v>
      </c>
      <c r="T60" s="371">
        <v>1478.5179999999998</v>
      </c>
      <c r="U60" s="372">
        <v>593.259</v>
      </c>
      <c r="V60" s="373"/>
      <c r="W60" s="372"/>
      <c r="X60" s="373">
        <f aca="true" t="shared" si="31" ref="X60:X72">SUM(T60:W60)</f>
        <v>2071.777</v>
      </c>
      <c r="Y60" s="376">
        <f aca="true" t="shared" si="32" ref="Y60:Y72">IF(ISERROR(R60/X60-1),"         /0",IF(R60/X60&gt;5,"  *  ",(R60/X60-1)))</f>
        <v>0.35560197839825425</v>
      </c>
    </row>
    <row r="61" spans="1:25" s="138" customFormat="1" ht="19.5" customHeight="1">
      <c r="A61" s="370" t="s">
        <v>165</v>
      </c>
      <c r="B61" s="371">
        <v>384.20599999999996</v>
      </c>
      <c r="C61" s="372">
        <v>208.112</v>
      </c>
      <c r="D61" s="373">
        <v>0</v>
      </c>
      <c r="E61" s="372">
        <v>0</v>
      </c>
      <c r="F61" s="373">
        <f t="shared" si="27"/>
        <v>592.318</v>
      </c>
      <c r="G61" s="374">
        <f t="shared" si="28"/>
        <v>0.012596745884952352</v>
      </c>
      <c r="H61" s="371">
        <v>476.80400000000003</v>
      </c>
      <c r="I61" s="372">
        <v>471.97900000000004</v>
      </c>
      <c r="J61" s="373"/>
      <c r="K61" s="372"/>
      <c r="L61" s="373">
        <f t="shared" si="29"/>
        <v>948.7830000000001</v>
      </c>
      <c r="M61" s="399">
        <f t="shared" si="26"/>
        <v>-0.3757076170209628</v>
      </c>
      <c r="N61" s="400">
        <v>1726.602</v>
      </c>
      <c r="O61" s="372">
        <v>1047.584</v>
      </c>
      <c r="P61" s="373"/>
      <c r="Q61" s="372"/>
      <c r="R61" s="373">
        <f>SUM(N61:Q61)</f>
        <v>2774.186</v>
      </c>
      <c r="S61" s="401">
        <f t="shared" si="30"/>
        <v>0.011193006002017667</v>
      </c>
      <c r="T61" s="371">
        <v>2343.1299999999997</v>
      </c>
      <c r="U61" s="372">
        <v>1987.4330000000002</v>
      </c>
      <c r="V61" s="373"/>
      <c r="W61" s="372"/>
      <c r="X61" s="373">
        <f t="shared" si="31"/>
        <v>4330.563</v>
      </c>
      <c r="Y61" s="376">
        <f t="shared" si="32"/>
        <v>-0.3593936862250936</v>
      </c>
    </row>
    <row r="62" spans="1:25" s="138" customFormat="1" ht="19.5" customHeight="1">
      <c r="A62" s="370" t="s">
        <v>217</v>
      </c>
      <c r="B62" s="371">
        <v>225.446</v>
      </c>
      <c r="C62" s="372">
        <v>184.233</v>
      </c>
      <c r="D62" s="373">
        <v>0</v>
      </c>
      <c r="E62" s="372">
        <v>0</v>
      </c>
      <c r="F62" s="373">
        <f t="shared" si="27"/>
        <v>409.679</v>
      </c>
      <c r="G62" s="374">
        <f t="shared" si="28"/>
        <v>0.0087125872544839</v>
      </c>
      <c r="H62" s="371">
        <v>308.18899999999996</v>
      </c>
      <c r="I62" s="372">
        <v>116.251</v>
      </c>
      <c r="J62" s="373"/>
      <c r="K62" s="372"/>
      <c r="L62" s="373">
        <f t="shared" si="29"/>
        <v>424.43999999999994</v>
      </c>
      <c r="M62" s="399">
        <f t="shared" si="26"/>
        <v>-0.034777589294128664</v>
      </c>
      <c r="N62" s="400">
        <v>1041.269</v>
      </c>
      <c r="O62" s="372">
        <v>925.652</v>
      </c>
      <c r="P62" s="373"/>
      <c r="Q62" s="372"/>
      <c r="R62" s="373">
        <f>SUM(N62:Q62)</f>
        <v>1966.921</v>
      </c>
      <c r="S62" s="401">
        <f t="shared" si="30"/>
        <v>0.007935934561883951</v>
      </c>
      <c r="T62" s="371">
        <v>1216.207</v>
      </c>
      <c r="U62" s="372">
        <v>904.16</v>
      </c>
      <c r="V62" s="373"/>
      <c r="W62" s="372"/>
      <c r="X62" s="373">
        <f t="shared" si="31"/>
        <v>2120.367</v>
      </c>
      <c r="Y62" s="376">
        <f t="shared" si="32"/>
        <v>-0.0723676608813475</v>
      </c>
    </row>
    <row r="63" spans="1:25" s="138" customFormat="1" ht="19.5" customHeight="1">
      <c r="A63" s="370" t="s">
        <v>151</v>
      </c>
      <c r="B63" s="371">
        <v>313.47900000000004</v>
      </c>
      <c r="C63" s="372">
        <v>78.398</v>
      </c>
      <c r="D63" s="373">
        <v>0</v>
      </c>
      <c r="E63" s="372">
        <v>0</v>
      </c>
      <c r="F63" s="373">
        <f aca="true" t="shared" si="33" ref="F63:F69">SUM(B63:E63)</f>
        <v>391.87700000000007</v>
      </c>
      <c r="G63" s="374">
        <f aca="true" t="shared" si="34" ref="G63:G69">F63/$F$9</f>
        <v>0.008333994555555418</v>
      </c>
      <c r="H63" s="371">
        <v>414.18100000000004</v>
      </c>
      <c r="I63" s="372">
        <v>186.603</v>
      </c>
      <c r="J63" s="373">
        <v>1.867</v>
      </c>
      <c r="K63" s="372">
        <v>0</v>
      </c>
      <c r="L63" s="373">
        <f aca="true" t="shared" si="35" ref="L63:L69">SUM(H63:K63)</f>
        <v>602.6510000000001</v>
      </c>
      <c r="M63" s="399">
        <f aca="true" t="shared" si="36" ref="M63:M69">IF(ISERROR(F63/L63-1),"         /0",(F63/L63-1))</f>
        <v>-0.3497447112839769</v>
      </c>
      <c r="N63" s="400">
        <v>1442.7939999999999</v>
      </c>
      <c r="O63" s="372">
        <v>461.8719999999999</v>
      </c>
      <c r="P63" s="373">
        <v>3.316</v>
      </c>
      <c r="Q63" s="372">
        <v>0</v>
      </c>
      <c r="R63" s="373">
        <f aca="true" t="shared" si="37" ref="R63:R69">SUM(N63:Q63)</f>
        <v>1907.9819999999997</v>
      </c>
      <c r="S63" s="401">
        <f aca="true" t="shared" si="38" ref="S63:S69">R63/$R$9</f>
        <v>0.007698133426432715</v>
      </c>
      <c r="T63" s="371">
        <v>1593.5579999999998</v>
      </c>
      <c r="U63" s="372">
        <v>817.238</v>
      </c>
      <c r="V63" s="373">
        <v>6.083</v>
      </c>
      <c r="W63" s="372">
        <v>0</v>
      </c>
      <c r="X63" s="373">
        <f aca="true" t="shared" si="39" ref="X63:X69">SUM(T63:W63)</f>
        <v>2416.879</v>
      </c>
      <c r="Y63" s="376">
        <f aca="true" t="shared" si="40" ref="Y63:Y69">IF(ISERROR(R63/X63-1),"         /0",IF(R63/X63&gt;5,"  *  ",(R63/X63-1)))</f>
        <v>-0.210559568766165</v>
      </c>
    </row>
    <row r="64" spans="1:25" s="138" customFormat="1" ht="19.5" customHeight="1">
      <c r="A64" s="370" t="s">
        <v>169</v>
      </c>
      <c r="B64" s="371">
        <v>55.162</v>
      </c>
      <c r="C64" s="372">
        <v>293.519</v>
      </c>
      <c r="D64" s="373">
        <v>0</v>
      </c>
      <c r="E64" s="372">
        <v>0</v>
      </c>
      <c r="F64" s="373">
        <f t="shared" si="33"/>
        <v>348.681</v>
      </c>
      <c r="G64" s="374">
        <f t="shared" si="34"/>
        <v>0.007415351132180807</v>
      </c>
      <c r="H64" s="371">
        <v>146.448</v>
      </c>
      <c r="I64" s="372">
        <v>344.99</v>
      </c>
      <c r="J64" s="373"/>
      <c r="K64" s="372"/>
      <c r="L64" s="373">
        <f t="shared" si="35"/>
        <v>491.438</v>
      </c>
      <c r="M64" s="399">
        <f t="shared" si="36"/>
        <v>-0.29048832202637975</v>
      </c>
      <c r="N64" s="400">
        <v>579.571</v>
      </c>
      <c r="O64" s="372">
        <v>1526.2420000000002</v>
      </c>
      <c r="P64" s="373">
        <v>240.041</v>
      </c>
      <c r="Q64" s="372">
        <v>200.711</v>
      </c>
      <c r="R64" s="373">
        <f t="shared" si="37"/>
        <v>2546.5650000000005</v>
      </c>
      <c r="S64" s="401">
        <f t="shared" si="38"/>
        <v>0.01027462373810845</v>
      </c>
      <c r="T64" s="371">
        <v>893.76</v>
      </c>
      <c r="U64" s="372">
        <v>1757.255</v>
      </c>
      <c r="V64" s="373"/>
      <c r="W64" s="372"/>
      <c r="X64" s="373">
        <f t="shared" si="39"/>
        <v>2651.0150000000003</v>
      </c>
      <c r="Y64" s="376">
        <f t="shared" si="40"/>
        <v>-0.039400003394926</v>
      </c>
    </row>
    <row r="65" spans="1:25" s="138" customFormat="1" ht="19.5" customHeight="1">
      <c r="A65" s="370" t="s">
        <v>212</v>
      </c>
      <c r="B65" s="371">
        <v>287.78</v>
      </c>
      <c r="C65" s="372">
        <v>0</v>
      </c>
      <c r="D65" s="373">
        <v>0</v>
      </c>
      <c r="E65" s="372">
        <v>0</v>
      </c>
      <c r="F65" s="373">
        <f t="shared" si="33"/>
        <v>287.78</v>
      </c>
      <c r="G65" s="374">
        <f t="shared" si="34"/>
        <v>0.006120177895609432</v>
      </c>
      <c r="H65" s="371">
        <v>297.434</v>
      </c>
      <c r="I65" s="372"/>
      <c r="J65" s="373"/>
      <c r="K65" s="372"/>
      <c r="L65" s="373">
        <f t="shared" si="35"/>
        <v>297.434</v>
      </c>
      <c r="M65" s="399">
        <f t="shared" si="36"/>
        <v>-0.032457620850340096</v>
      </c>
      <c r="N65" s="400">
        <v>1461.706</v>
      </c>
      <c r="O65" s="372"/>
      <c r="P65" s="373"/>
      <c r="Q65" s="372"/>
      <c r="R65" s="373">
        <f t="shared" si="37"/>
        <v>1461.706</v>
      </c>
      <c r="S65" s="401">
        <f t="shared" si="38"/>
        <v>0.00589754401153536</v>
      </c>
      <c r="T65" s="371">
        <v>1607.6070000000002</v>
      </c>
      <c r="U65" s="372"/>
      <c r="V65" s="373"/>
      <c r="W65" s="372"/>
      <c r="X65" s="373">
        <f t="shared" si="39"/>
        <v>1607.6070000000002</v>
      </c>
      <c r="Y65" s="376">
        <f t="shared" si="40"/>
        <v>-0.09075663392856603</v>
      </c>
    </row>
    <row r="66" spans="1:25" s="138" customFormat="1" ht="19.5" customHeight="1">
      <c r="A66" s="370" t="s">
        <v>166</v>
      </c>
      <c r="B66" s="371">
        <v>193.599</v>
      </c>
      <c r="C66" s="372">
        <v>25.024</v>
      </c>
      <c r="D66" s="373">
        <v>0</v>
      </c>
      <c r="E66" s="372">
        <v>0</v>
      </c>
      <c r="F66" s="373">
        <f t="shared" si="33"/>
        <v>218.623</v>
      </c>
      <c r="G66" s="374">
        <f t="shared" si="34"/>
        <v>0.004649425436346588</v>
      </c>
      <c r="H66" s="371">
        <v>54.198</v>
      </c>
      <c r="I66" s="372">
        <v>17.644</v>
      </c>
      <c r="J66" s="373"/>
      <c r="K66" s="372"/>
      <c r="L66" s="373">
        <f t="shared" si="35"/>
        <v>71.842</v>
      </c>
      <c r="M66" s="399">
        <f t="shared" si="36"/>
        <v>2.0431084880710446</v>
      </c>
      <c r="N66" s="400">
        <v>1275.287</v>
      </c>
      <c r="O66" s="372">
        <v>328.694</v>
      </c>
      <c r="P66" s="373"/>
      <c r="Q66" s="372"/>
      <c r="R66" s="373">
        <f t="shared" si="37"/>
        <v>1603.981</v>
      </c>
      <c r="S66" s="401">
        <f t="shared" si="38"/>
        <v>0.006471580838531482</v>
      </c>
      <c r="T66" s="371">
        <v>1536.662</v>
      </c>
      <c r="U66" s="372">
        <v>1190.332</v>
      </c>
      <c r="V66" s="373"/>
      <c r="W66" s="372"/>
      <c r="X66" s="373">
        <f t="shared" si="39"/>
        <v>2726.994</v>
      </c>
      <c r="Y66" s="376">
        <f t="shared" si="40"/>
        <v>-0.4118135206751463</v>
      </c>
    </row>
    <row r="67" spans="1:25" s="138" customFormat="1" ht="19.5" customHeight="1">
      <c r="A67" s="370" t="s">
        <v>206</v>
      </c>
      <c r="B67" s="371">
        <v>0</v>
      </c>
      <c r="C67" s="372">
        <v>209.3</v>
      </c>
      <c r="D67" s="373">
        <v>0</v>
      </c>
      <c r="E67" s="372">
        <v>0</v>
      </c>
      <c r="F67" s="373">
        <f t="shared" si="33"/>
        <v>209.3</v>
      </c>
      <c r="G67" s="374">
        <f t="shared" si="34"/>
        <v>0.004451154470606207</v>
      </c>
      <c r="H67" s="371"/>
      <c r="I67" s="372">
        <v>231.023</v>
      </c>
      <c r="J67" s="373"/>
      <c r="K67" s="372"/>
      <c r="L67" s="373">
        <f t="shared" si="35"/>
        <v>231.023</v>
      </c>
      <c r="M67" s="399">
        <f t="shared" si="36"/>
        <v>-0.09402959878453654</v>
      </c>
      <c r="N67" s="400">
        <v>21.871</v>
      </c>
      <c r="O67" s="372">
        <v>1123.717</v>
      </c>
      <c r="P67" s="373">
        <v>9.888</v>
      </c>
      <c r="Q67" s="372"/>
      <c r="R67" s="373">
        <f t="shared" si="37"/>
        <v>1155.476</v>
      </c>
      <c r="S67" s="401">
        <f t="shared" si="38"/>
        <v>0.004661998079143708</v>
      </c>
      <c r="T67" s="371">
        <v>88.06</v>
      </c>
      <c r="U67" s="372">
        <v>1203.817</v>
      </c>
      <c r="V67" s="373"/>
      <c r="W67" s="372"/>
      <c r="X67" s="373">
        <f t="shared" si="39"/>
        <v>1291.877</v>
      </c>
      <c r="Y67" s="376">
        <f t="shared" si="40"/>
        <v>-0.10558358109943888</v>
      </c>
    </row>
    <row r="68" spans="1:25" s="138" customFormat="1" ht="19.5" customHeight="1">
      <c r="A68" s="370" t="s">
        <v>178</v>
      </c>
      <c r="B68" s="371">
        <v>140.54</v>
      </c>
      <c r="C68" s="372">
        <v>43.028</v>
      </c>
      <c r="D68" s="373">
        <v>0</v>
      </c>
      <c r="E68" s="372">
        <v>0</v>
      </c>
      <c r="F68" s="373">
        <f t="shared" si="33"/>
        <v>183.56799999999998</v>
      </c>
      <c r="G68" s="374">
        <f t="shared" si="34"/>
        <v>0.003903915546393885</v>
      </c>
      <c r="H68" s="371">
        <v>117.778</v>
      </c>
      <c r="I68" s="372">
        <v>39.763</v>
      </c>
      <c r="J68" s="373"/>
      <c r="K68" s="372"/>
      <c r="L68" s="373">
        <f t="shared" si="35"/>
        <v>157.541</v>
      </c>
      <c r="M68" s="399">
        <f t="shared" si="36"/>
        <v>0.16520778717921036</v>
      </c>
      <c r="N68" s="400">
        <v>604.42</v>
      </c>
      <c r="O68" s="372">
        <v>166.336</v>
      </c>
      <c r="P68" s="373"/>
      <c r="Q68" s="372"/>
      <c r="R68" s="373">
        <f t="shared" si="37"/>
        <v>770.756</v>
      </c>
      <c r="S68" s="401">
        <f t="shared" si="38"/>
        <v>0.003109768607473013</v>
      </c>
      <c r="T68" s="371">
        <v>482.63</v>
      </c>
      <c r="U68" s="372">
        <v>183.574</v>
      </c>
      <c r="V68" s="373"/>
      <c r="W68" s="372">
        <v>0.025</v>
      </c>
      <c r="X68" s="373">
        <f t="shared" si="39"/>
        <v>666.2289999999999</v>
      </c>
      <c r="Y68" s="376">
        <f t="shared" si="40"/>
        <v>0.1568935005831329</v>
      </c>
    </row>
    <row r="69" spans="1:25" s="138" customFormat="1" ht="19.5" customHeight="1">
      <c r="A69" s="370" t="s">
        <v>218</v>
      </c>
      <c r="B69" s="371">
        <v>80.829</v>
      </c>
      <c r="C69" s="372">
        <v>60.56</v>
      </c>
      <c r="D69" s="373">
        <v>0</v>
      </c>
      <c r="E69" s="372">
        <v>0</v>
      </c>
      <c r="F69" s="373">
        <f t="shared" si="33"/>
        <v>141.389</v>
      </c>
      <c r="G69" s="374">
        <f t="shared" si="34"/>
        <v>0.003006900522907506</v>
      </c>
      <c r="H69" s="371"/>
      <c r="I69" s="372"/>
      <c r="J69" s="373">
        <v>128.73</v>
      </c>
      <c r="K69" s="372">
        <v>103.319</v>
      </c>
      <c r="L69" s="373">
        <f t="shared" si="35"/>
        <v>232.04899999999998</v>
      </c>
      <c r="M69" s="399">
        <f t="shared" si="36"/>
        <v>-0.39069334494007724</v>
      </c>
      <c r="N69" s="400">
        <v>321.41799999999995</v>
      </c>
      <c r="O69" s="372">
        <v>305.08500000000004</v>
      </c>
      <c r="P69" s="373"/>
      <c r="Q69" s="372"/>
      <c r="R69" s="373">
        <f t="shared" si="37"/>
        <v>626.5029999999999</v>
      </c>
      <c r="S69" s="401">
        <f t="shared" si="38"/>
        <v>0.0025277511454827014</v>
      </c>
      <c r="T69" s="371"/>
      <c r="U69" s="372"/>
      <c r="V69" s="373">
        <v>319.17999999999995</v>
      </c>
      <c r="W69" s="372">
        <v>315.333</v>
      </c>
      <c r="X69" s="373">
        <f t="shared" si="39"/>
        <v>634.5129999999999</v>
      </c>
      <c r="Y69" s="376">
        <f t="shared" si="40"/>
        <v>-0.012623854830397518</v>
      </c>
    </row>
    <row r="70" spans="1:25" s="138" customFormat="1" ht="19.5" customHeight="1">
      <c r="A70" s="370" t="s">
        <v>182</v>
      </c>
      <c r="B70" s="371">
        <v>98.25</v>
      </c>
      <c r="C70" s="372">
        <v>9.825</v>
      </c>
      <c r="D70" s="373">
        <v>0</v>
      </c>
      <c r="E70" s="372">
        <v>0</v>
      </c>
      <c r="F70" s="373">
        <f t="shared" si="27"/>
        <v>108.075</v>
      </c>
      <c r="G70" s="374">
        <f t="shared" si="28"/>
        <v>0.0022984162418096792</v>
      </c>
      <c r="H70" s="371">
        <v>38.806</v>
      </c>
      <c r="I70" s="372">
        <v>12.232999999999999</v>
      </c>
      <c r="J70" s="373"/>
      <c r="K70" s="372"/>
      <c r="L70" s="373">
        <f t="shared" si="29"/>
        <v>51.038999999999994</v>
      </c>
      <c r="M70" s="399">
        <f t="shared" si="26"/>
        <v>1.1174983835890204</v>
      </c>
      <c r="N70" s="400">
        <v>384.177</v>
      </c>
      <c r="O70" s="372">
        <v>102.122</v>
      </c>
      <c r="P70" s="373"/>
      <c r="Q70" s="372"/>
      <c r="R70" s="373">
        <f>SUM(N70:Q70)</f>
        <v>486.29900000000004</v>
      </c>
      <c r="S70" s="401">
        <f t="shared" si="30"/>
        <v>0.001962070180505269</v>
      </c>
      <c r="T70" s="371">
        <v>217.98399999999998</v>
      </c>
      <c r="U70" s="372">
        <v>56.534000000000006</v>
      </c>
      <c r="V70" s="373"/>
      <c r="W70" s="372"/>
      <c r="X70" s="373">
        <f t="shared" si="31"/>
        <v>274.518</v>
      </c>
      <c r="Y70" s="376">
        <f t="shared" si="32"/>
        <v>0.7714648948338545</v>
      </c>
    </row>
    <row r="71" spans="1:25" s="138" customFormat="1" ht="19.5" customHeight="1">
      <c r="A71" s="370" t="s">
        <v>207</v>
      </c>
      <c r="B71" s="371">
        <v>0</v>
      </c>
      <c r="C71" s="372">
        <v>99.63900000000001</v>
      </c>
      <c r="D71" s="373">
        <v>0</v>
      </c>
      <c r="E71" s="372">
        <v>0</v>
      </c>
      <c r="F71" s="373">
        <f t="shared" si="27"/>
        <v>99.63900000000001</v>
      </c>
      <c r="G71" s="374">
        <f t="shared" si="28"/>
        <v>0.0021190089837397606</v>
      </c>
      <c r="H71" s="371"/>
      <c r="I71" s="372"/>
      <c r="J71" s="373"/>
      <c r="K71" s="372"/>
      <c r="L71" s="373">
        <f t="shared" si="29"/>
        <v>0</v>
      </c>
      <c r="M71" s="399" t="str">
        <f t="shared" si="26"/>
        <v>         /0</v>
      </c>
      <c r="N71" s="400"/>
      <c r="O71" s="372">
        <v>359.25600000000003</v>
      </c>
      <c r="P71" s="373"/>
      <c r="Q71" s="372"/>
      <c r="R71" s="373">
        <f>SUM(N71:Q71)</f>
        <v>359.25600000000003</v>
      </c>
      <c r="S71" s="401">
        <f t="shared" si="30"/>
        <v>0.0014494898915432704</v>
      </c>
      <c r="T71" s="371"/>
      <c r="U71" s="372"/>
      <c r="V71" s="373"/>
      <c r="W71" s="372"/>
      <c r="X71" s="373">
        <f t="shared" si="31"/>
        <v>0</v>
      </c>
      <c r="Y71" s="376" t="str">
        <f t="shared" si="32"/>
        <v>         /0</v>
      </c>
    </row>
    <row r="72" spans="1:25" s="138" customFormat="1" ht="19.5" customHeight="1">
      <c r="A72" s="370" t="s">
        <v>183</v>
      </c>
      <c r="B72" s="371">
        <v>59.522</v>
      </c>
      <c r="C72" s="372">
        <v>21.554</v>
      </c>
      <c r="D72" s="373">
        <v>0</v>
      </c>
      <c r="E72" s="372">
        <v>0</v>
      </c>
      <c r="F72" s="373">
        <f t="shared" si="27"/>
        <v>81.076</v>
      </c>
      <c r="G72" s="374">
        <f t="shared" si="28"/>
        <v>0.0017242322019057278</v>
      </c>
      <c r="H72" s="371">
        <v>68.821</v>
      </c>
      <c r="I72" s="372">
        <v>18.98</v>
      </c>
      <c r="J72" s="373"/>
      <c r="K72" s="372"/>
      <c r="L72" s="373">
        <f t="shared" si="29"/>
        <v>87.801</v>
      </c>
      <c r="M72" s="399">
        <f t="shared" si="26"/>
        <v>-0.07659366066445727</v>
      </c>
      <c r="N72" s="400">
        <v>237.91999999999996</v>
      </c>
      <c r="O72" s="372">
        <v>84.672</v>
      </c>
      <c r="P72" s="373"/>
      <c r="Q72" s="372"/>
      <c r="R72" s="373">
        <f>SUM(N72:Q72)</f>
        <v>322.592</v>
      </c>
      <c r="S72" s="401">
        <f t="shared" si="30"/>
        <v>0.0013015616805084024</v>
      </c>
      <c r="T72" s="371">
        <v>344.717</v>
      </c>
      <c r="U72" s="372">
        <v>67.908</v>
      </c>
      <c r="V72" s="373"/>
      <c r="W72" s="372"/>
      <c r="X72" s="373">
        <f t="shared" si="31"/>
        <v>412.625</v>
      </c>
      <c r="Y72" s="376">
        <f t="shared" si="32"/>
        <v>-0.21819569827325058</v>
      </c>
    </row>
    <row r="73" spans="1:25" s="138" customFormat="1" ht="19.5" customHeight="1">
      <c r="A73" s="370" t="s">
        <v>187</v>
      </c>
      <c r="B73" s="371">
        <v>56.557</v>
      </c>
      <c r="C73" s="372">
        <v>18.889</v>
      </c>
      <c r="D73" s="373">
        <v>0</v>
      </c>
      <c r="E73" s="372">
        <v>0</v>
      </c>
      <c r="F73" s="373">
        <f>SUM(B73:E73)</f>
        <v>75.446</v>
      </c>
      <c r="G73" s="374">
        <f>F73/$F$9</f>
        <v>0.0016044997620131673</v>
      </c>
      <c r="H73" s="371">
        <v>60.246</v>
      </c>
      <c r="I73" s="372">
        <v>42.677</v>
      </c>
      <c r="J73" s="373"/>
      <c r="K73" s="372"/>
      <c r="L73" s="373">
        <f>SUM(H73:K73)</f>
        <v>102.923</v>
      </c>
      <c r="M73" s="399">
        <f t="shared" si="26"/>
        <v>-0.2669665672395869</v>
      </c>
      <c r="N73" s="400">
        <v>278.331</v>
      </c>
      <c r="O73" s="372">
        <v>78.341</v>
      </c>
      <c r="P73" s="373">
        <v>0</v>
      </c>
      <c r="Q73" s="372"/>
      <c r="R73" s="373">
        <f>SUM(N73:Q73)</f>
        <v>356.672</v>
      </c>
      <c r="S73" s="401">
        <f>R73/$R$9</f>
        <v>0.001439064228841053</v>
      </c>
      <c r="T73" s="371">
        <v>238.262</v>
      </c>
      <c r="U73" s="372">
        <v>144.452</v>
      </c>
      <c r="V73" s="373">
        <v>0</v>
      </c>
      <c r="W73" s="372">
        <v>0</v>
      </c>
      <c r="X73" s="373">
        <f>SUM(T73:W73)</f>
        <v>382.714</v>
      </c>
      <c r="Y73" s="376">
        <f>IF(ISERROR(R73/X73-1),"         /0",IF(R73/X73&gt;5,"  *  ",(R73/X73-1)))</f>
        <v>-0.06804559017961187</v>
      </c>
    </row>
    <row r="74" spans="1:25" s="138" customFormat="1" ht="19.5" customHeight="1" thickBot="1">
      <c r="A74" s="370" t="s">
        <v>164</v>
      </c>
      <c r="B74" s="371">
        <v>85.74300000000001</v>
      </c>
      <c r="C74" s="372">
        <v>39.156</v>
      </c>
      <c r="D74" s="373">
        <v>0</v>
      </c>
      <c r="E74" s="372">
        <v>0</v>
      </c>
      <c r="F74" s="373">
        <f>SUM(B74:E74)</f>
        <v>124.899</v>
      </c>
      <c r="G74" s="374">
        <f>F74/$F$9</f>
        <v>0.002656209948515264</v>
      </c>
      <c r="H74" s="371">
        <v>60.101000000000006</v>
      </c>
      <c r="I74" s="372">
        <v>27.773</v>
      </c>
      <c r="J74" s="373">
        <v>0</v>
      </c>
      <c r="K74" s="372">
        <v>34.848</v>
      </c>
      <c r="L74" s="373">
        <f>SUM(H74:K74)</f>
        <v>122.72200000000001</v>
      </c>
      <c r="M74" s="399">
        <f t="shared" si="26"/>
        <v>0.01773928065057606</v>
      </c>
      <c r="N74" s="400">
        <v>230.48399999999998</v>
      </c>
      <c r="O74" s="372">
        <v>115.83</v>
      </c>
      <c r="P74" s="373">
        <v>287.346</v>
      </c>
      <c r="Q74" s="372">
        <v>7.8149999999999995</v>
      </c>
      <c r="R74" s="373">
        <f>SUM(N74:Q74)</f>
        <v>641.475</v>
      </c>
      <c r="S74" s="401">
        <f>R74/$R$9</f>
        <v>0.0025881586617279026</v>
      </c>
      <c r="T74" s="371">
        <v>150.359</v>
      </c>
      <c r="U74" s="372">
        <v>116.09799999999998</v>
      </c>
      <c r="V74" s="373">
        <v>3.4539999999999997</v>
      </c>
      <c r="W74" s="372">
        <v>209.73399999999998</v>
      </c>
      <c r="X74" s="373">
        <f>SUM(T74:W74)</f>
        <v>479.645</v>
      </c>
      <c r="Y74" s="376">
        <f>IF(ISERROR(R74/X74-1),"         /0",IF(R74/X74&gt;5,"  *  ",(R74/X74-1)))</f>
        <v>0.33739536532226966</v>
      </c>
    </row>
    <row r="75" spans="1:25" s="146" customFormat="1" ht="19.5" customHeight="1">
      <c r="A75" s="153" t="s">
        <v>53</v>
      </c>
      <c r="B75" s="150">
        <f>SUM(B76:B77)</f>
        <v>61.190000000000005</v>
      </c>
      <c r="C75" s="149">
        <f>SUM(C76:C77)</f>
        <v>9.669</v>
      </c>
      <c r="D75" s="148">
        <f>SUM(D76:D77)</f>
        <v>78.536</v>
      </c>
      <c r="E75" s="149">
        <f>SUM(E76:E77)</f>
        <v>6.3999999999999995</v>
      </c>
      <c r="F75" s="148">
        <f>SUM(B75:E75)</f>
        <v>155.79500000000002</v>
      </c>
      <c r="G75" s="151">
        <f>F75/$F$9</f>
        <v>0.0033132709543626094</v>
      </c>
      <c r="H75" s="150">
        <f>SUM(H76:H77)</f>
        <v>231.395</v>
      </c>
      <c r="I75" s="149">
        <f>SUM(I76:I77)</f>
        <v>41.156000000000006</v>
      </c>
      <c r="J75" s="148">
        <f>SUM(J76:J77)</f>
        <v>13.514</v>
      </c>
      <c r="K75" s="149">
        <f>SUM(K76:K77)</f>
        <v>98.334</v>
      </c>
      <c r="L75" s="148">
        <f>SUM(H75:K75)</f>
        <v>384.39900000000006</v>
      </c>
      <c r="M75" s="286">
        <f t="shared" si="26"/>
        <v>-0.5947049810223232</v>
      </c>
      <c r="N75" s="289">
        <f>SUM(N76:N77)</f>
        <v>710.4679999999998</v>
      </c>
      <c r="O75" s="149">
        <f>SUM(O76:O77)</f>
        <v>159.67000000000002</v>
      </c>
      <c r="P75" s="148">
        <f>SUM(P76:P77)</f>
        <v>251.652</v>
      </c>
      <c r="Q75" s="149">
        <f>SUM(Q76:Q77)</f>
        <v>26.607</v>
      </c>
      <c r="R75" s="148">
        <f>SUM(N75:Q75)</f>
        <v>1148.397</v>
      </c>
      <c r="S75" s="302">
        <f>R75/$R$9</f>
        <v>0.00463343644359069</v>
      </c>
      <c r="T75" s="150">
        <f>SUM(T76:T77)</f>
        <v>1374.863</v>
      </c>
      <c r="U75" s="149">
        <f>SUM(U76:U77)</f>
        <v>343.121</v>
      </c>
      <c r="V75" s="148">
        <f>SUM(V76:V77)</f>
        <v>65.5</v>
      </c>
      <c r="W75" s="149">
        <f>SUM(W76:W77)</f>
        <v>129.47199999999998</v>
      </c>
      <c r="X75" s="148">
        <f>SUM(T75:W75)</f>
        <v>1912.956</v>
      </c>
      <c r="Y75" s="147">
        <f>IF(ISERROR(R75/X75-1),"         /0",IF(R75/X75&gt;5,"  *  ",(R75/X75-1)))</f>
        <v>-0.39967411691643717</v>
      </c>
    </row>
    <row r="76" spans="1:25" ht="19.5" customHeight="1">
      <c r="A76" s="363" t="s">
        <v>202</v>
      </c>
      <c r="B76" s="364">
        <v>0</v>
      </c>
      <c r="C76" s="365">
        <v>0</v>
      </c>
      <c r="D76" s="366">
        <v>78.386</v>
      </c>
      <c r="E76" s="365">
        <v>6.3</v>
      </c>
      <c r="F76" s="366">
        <f>SUM(B76:E76)</f>
        <v>84.68599999999999</v>
      </c>
      <c r="G76" s="367">
        <f>F76/$F$9</f>
        <v>0.001801005578106819</v>
      </c>
      <c r="H76" s="364">
        <v>9.137</v>
      </c>
      <c r="I76" s="365">
        <v>20.985</v>
      </c>
      <c r="J76" s="366"/>
      <c r="K76" s="365"/>
      <c r="L76" s="366">
        <f>SUM(H76:K76)</f>
        <v>30.122</v>
      </c>
      <c r="M76" s="396">
        <f t="shared" si="26"/>
        <v>1.8114335037514109</v>
      </c>
      <c r="N76" s="397">
        <v>103.041</v>
      </c>
      <c r="O76" s="365">
        <v>33.189</v>
      </c>
      <c r="P76" s="366">
        <v>215.054</v>
      </c>
      <c r="Q76" s="365">
        <v>16.58</v>
      </c>
      <c r="R76" s="366">
        <f>SUM(N76:Q76)</f>
        <v>367.864</v>
      </c>
      <c r="S76" s="398">
        <f>R76/$R$9</f>
        <v>0.0014842205821549914</v>
      </c>
      <c r="T76" s="364">
        <v>54.545</v>
      </c>
      <c r="U76" s="365">
        <v>89.779</v>
      </c>
      <c r="V76" s="366"/>
      <c r="W76" s="365"/>
      <c r="X76" s="366">
        <f>SUM(T76:W76)</f>
        <v>144.324</v>
      </c>
      <c r="Y76" s="369">
        <f>IF(ISERROR(R76/X76-1),"         /0",IF(R76/X76&gt;5,"  *  ",(R76/X76-1)))</f>
        <v>1.5488761397965685</v>
      </c>
    </row>
    <row r="77" spans="1:25" ht="19.5" customHeight="1" thickBot="1">
      <c r="A77" s="370" t="s">
        <v>164</v>
      </c>
      <c r="B77" s="371">
        <v>61.190000000000005</v>
      </c>
      <c r="C77" s="372">
        <v>9.669</v>
      </c>
      <c r="D77" s="373">
        <v>0.15</v>
      </c>
      <c r="E77" s="372">
        <v>0.1</v>
      </c>
      <c r="F77" s="373">
        <f>SUM(B77:E77)</f>
        <v>71.10900000000001</v>
      </c>
      <c r="G77" s="374">
        <f>F77/$F$9</f>
        <v>0.0015122653762557898</v>
      </c>
      <c r="H77" s="371">
        <v>222.258</v>
      </c>
      <c r="I77" s="372">
        <v>20.171000000000003</v>
      </c>
      <c r="J77" s="373">
        <v>13.514</v>
      </c>
      <c r="K77" s="372">
        <v>98.334</v>
      </c>
      <c r="L77" s="373">
        <f>SUM(H77:K77)</f>
        <v>354.27700000000004</v>
      </c>
      <c r="M77" s="399">
        <f t="shared" si="26"/>
        <v>-0.7992841759414244</v>
      </c>
      <c r="N77" s="400">
        <v>607.4269999999999</v>
      </c>
      <c r="O77" s="372">
        <v>126.48100000000001</v>
      </c>
      <c r="P77" s="373">
        <v>36.598</v>
      </c>
      <c r="Q77" s="372">
        <v>10.027</v>
      </c>
      <c r="R77" s="373">
        <f>SUM(N77:Q77)</f>
        <v>780.5329999999999</v>
      </c>
      <c r="S77" s="401">
        <f>R77/$R$9</f>
        <v>0.0031492158614356983</v>
      </c>
      <c r="T77" s="371">
        <v>1320.318</v>
      </c>
      <c r="U77" s="372">
        <v>253.342</v>
      </c>
      <c r="V77" s="373">
        <v>65.5</v>
      </c>
      <c r="W77" s="372">
        <v>129.47199999999998</v>
      </c>
      <c r="X77" s="373">
        <f>SUM(T77:W77)</f>
        <v>1768.632</v>
      </c>
      <c r="Y77" s="376">
        <f>IF(ISERROR(R77/X77-1),"         /0",IF(R77/X77&gt;5,"  *  ",(R77/X77-1)))</f>
        <v>-0.5586798158124472</v>
      </c>
    </row>
    <row r="78" spans="1:25" s="215" customFormat="1" ht="19.5" customHeight="1" thickBot="1">
      <c r="A78" s="221" t="s">
        <v>52</v>
      </c>
      <c r="B78" s="219">
        <v>40.857</v>
      </c>
      <c r="C78" s="218">
        <v>2.7209999999999996</v>
      </c>
      <c r="D78" s="217">
        <v>0</v>
      </c>
      <c r="E78" s="218">
        <v>0</v>
      </c>
      <c r="F78" s="217">
        <f>SUM(B78:E78)</f>
        <v>43.577999999999996</v>
      </c>
      <c r="G78" s="220">
        <f>F78/$F$9</f>
        <v>0.000926767365122204</v>
      </c>
      <c r="H78" s="219">
        <v>82.689</v>
      </c>
      <c r="I78" s="218">
        <v>0</v>
      </c>
      <c r="J78" s="217"/>
      <c r="K78" s="218"/>
      <c r="L78" s="217">
        <f>SUM(H78:K78)</f>
        <v>82.689</v>
      </c>
      <c r="M78" s="287">
        <f t="shared" si="26"/>
        <v>-0.47298915212422454</v>
      </c>
      <c r="N78" s="290">
        <v>290.161</v>
      </c>
      <c r="O78" s="218">
        <v>5.297000000000001</v>
      </c>
      <c r="P78" s="217">
        <v>0.145</v>
      </c>
      <c r="Q78" s="218">
        <v>0.06</v>
      </c>
      <c r="R78" s="217">
        <f>SUM(N78:Q78)</f>
        <v>295.663</v>
      </c>
      <c r="S78" s="303">
        <f>R78/$R$9</f>
        <v>0.0011929112660703173</v>
      </c>
      <c r="T78" s="219">
        <v>538.864</v>
      </c>
      <c r="U78" s="218">
        <v>0</v>
      </c>
      <c r="V78" s="217"/>
      <c r="W78" s="218">
        <v>0</v>
      </c>
      <c r="X78" s="217">
        <f>SUM(T78:W78)</f>
        <v>538.864</v>
      </c>
      <c r="Y78" s="216">
        <f>IF(ISERROR(R78/X78-1),"         /0",IF(R78/X78&gt;5,"  *  ",(R78/X78-1)))</f>
        <v>-0.45132166928946826</v>
      </c>
    </row>
    <row r="79" ht="9" customHeight="1" thickTop="1">
      <c r="A79" s="105"/>
    </row>
    <row r="80" ht="14.25">
      <c r="A80" s="105" t="s">
        <v>51</v>
      </c>
    </row>
    <row r="81" ht="14.25">
      <c r="A81" s="112" t="s">
        <v>28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79:Y65536 M79:M65536 Y3 M3">
    <cfRule type="cellIs" priority="4" dxfId="93" operator="lessThan" stopIfTrue="1">
      <formula>0</formula>
    </cfRule>
  </conditionalFormatting>
  <conditionalFormatting sqref="Y9:Y78 M9:M78">
    <cfRule type="cellIs" priority="5" dxfId="93" operator="lessThan" stopIfTrue="1">
      <formula>0</formula>
    </cfRule>
    <cfRule type="cellIs" priority="6" dxfId="95" operator="greaterThanOrEqual" stopIfTrue="1">
      <formula>0</formula>
    </cfRule>
  </conditionalFormatting>
  <conditionalFormatting sqref="M5 Y5 Y7:Y8 M7:M8">
    <cfRule type="cellIs" priority="2" dxfId="93" operator="lessThan" stopIfTrue="1">
      <formula>0</formula>
    </cfRule>
  </conditionalFormatting>
  <conditionalFormatting sqref="M6 Y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5"/>
  <sheetViews>
    <sheetView showGridLines="0" zoomScale="75" zoomScaleNormal="75" zoomScalePageLayoutView="0" workbookViewId="0" topLeftCell="A1">
      <selection activeCell="A16" sqref="A16:IV16"/>
    </sheetView>
  </sheetViews>
  <sheetFormatPr defaultColWidth="8.00390625" defaultRowHeight="15"/>
  <cols>
    <col min="1" max="1" width="25.421875" style="112" customWidth="1"/>
    <col min="2" max="2" width="39.421875" style="112" customWidth="1"/>
    <col min="3" max="3" width="12.421875" style="112" customWidth="1"/>
    <col min="4" max="4" width="12.421875" style="112" bestFit="1" customWidth="1"/>
    <col min="5" max="5" width="9.140625" style="112" bestFit="1" customWidth="1"/>
    <col min="6" max="6" width="11.421875" style="112" bestFit="1" customWidth="1"/>
    <col min="7" max="7" width="11.7109375" style="112" customWidth="1"/>
    <col min="8" max="8" width="10.421875" style="112" customWidth="1"/>
    <col min="9" max="10" width="12.7109375" style="112" bestFit="1" customWidth="1"/>
    <col min="11" max="11" width="9.7109375" style="112" bestFit="1" customWidth="1"/>
    <col min="12" max="12" width="10.57421875" style="112" bestFit="1" customWidth="1"/>
    <col min="13" max="13" width="12.7109375" style="112" bestFit="1" customWidth="1"/>
    <col min="14" max="14" width="9.421875" style="112" customWidth="1"/>
    <col min="15" max="16" width="13.00390625" style="112" bestFit="1" customWidth="1"/>
    <col min="17" max="18" width="10.57421875" style="112" bestFit="1" customWidth="1"/>
    <col min="19" max="19" width="13.00390625" style="112" bestFit="1" customWidth="1"/>
    <col min="20" max="20" width="10.57421875" style="112" customWidth="1"/>
    <col min="21" max="22" width="13.140625" style="112" bestFit="1" customWidth="1"/>
    <col min="23" max="23" width="10.28125" style="112" customWidth="1"/>
    <col min="24" max="24" width="10.8515625" style="112" bestFit="1" customWidth="1"/>
    <col min="25" max="25" width="13.00390625" style="112" bestFit="1" customWidth="1"/>
    <col min="26" max="26" width="9.8515625" style="112" bestFit="1" customWidth="1"/>
    <col min="27" max="16384" width="8.00390625" style="112" customWidth="1"/>
  </cols>
  <sheetData>
    <row r="1" spans="1:26" ht="21" thickBot="1">
      <c r="A1" s="361" t="s">
        <v>119</v>
      </c>
      <c r="B1" s="362"/>
      <c r="C1" s="362"/>
      <c r="D1" s="362"/>
      <c r="E1" s="362"/>
      <c r="Y1" s="687" t="s">
        <v>27</v>
      </c>
      <c r="Z1" s="688"/>
    </row>
    <row r="2" ht="9.75" customHeight="1" thickBot="1"/>
    <row r="3" spans="1:26" ht="24.75" customHeight="1" thickTop="1">
      <c r="A3" s="598" t="s">
        <v>116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599"/>
      <c r="Z3" s="600"/>
    </row>
    <row r="4" spans="1:26" ht="21" customHeight="1" thickBot="1">
      <c r="A4" s="612" t="s">
        <v>43</v>
      </c>
      <c r="B4" s="613"/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613"/>
      <c r="P4" s="613"/>
      <c r="Q4" s="613"/>
      <c r="R4" s="613"/>
      <c r="S4" s="613"/>
      <c r="T4" s="613"/>
      <c r="U4" s="613"/>
      <c r="V4" s="613"/>
      <c r="W4" s="613"/>
      <c r="X4" s="613"/>
      <c r="Y4" s="613"/>
      <c r="Z4" s="614"/>
    </row>
    <row r="5" spans="1:26" s="131" customFormat="1" ht="19.5" customHeight="1" thickBot="1" thickTop="1">
      <c r="A5" s="683" t="s">
        <v>117</v>
      </c>
      <c r="B5" s="683" t="s">
        <v>118</v>
      </c>
      <c r="C5" s="616" t="s">
        <v>35</v>
      </c>
      <c r="D5" s="617"/>
      <c r="E5" s="617"/>
      <c r="F5" s="617"/>
      <c r="G5" s="617"/>
      <c r="H5" s="617"/>
      <c r="I5" s="617"/>
      <c r="J5" s="617"/>
      <c r="K5" s="618"/>
      <c r="L5" s="618"/>
      <c r="M5" s="618"/>
      <c r="N5" s="619"/>
      <c r="O5" s="620" t="s">
        <v>34</v>
      </c>
      <c r="P5" s="617"/>
      <c r="Q5" s="617"/>
      <c r="R5" s="617"/>
      <c r="S5" s="617"/>
      <c r="T5" s="617"/>
      <c r="U5" s="617"/>
      <c r="V5" s="617"/>
      <c r="W5" s="617"/>
      <c r="X5" s="617"/>
      <c r="Y5" s="617"/>
      <c r="Z5" s="619"/>
    </row>
    <row r="6" spans="1:26" s="130" customFormat="1" ht="26.25" customHeight="1" thickBot="1">
      <c r="A6" s="684"/>
      <c r="B6" s="684"/>
      <c r="C6" s="689" t="s">
        <v>149</v>
      </c>
      <c r="D6" s="690"/>
      <c r="E6" s="690"/>
      <c r="F6" s="690"/>
      <c r="G6" s="691"/>
      <c r="H6" s="605" t="s">
        <v>33</v>
      </c>
      <c r="I6" s="689" t="s">
        <v>146</v>
      </c>
      <c r="J6" s="690"/>
      <c r="K6" s="690"/>
      <c r="L6" s="690"/>
      <c r="M6" s="691"/>
      <c r="N6" s="605" t="s">
        <v>32</v>
      </c>
      <c r="O6" s="692" t="s">
        <v>147</v>
      </c>
      <c r="P6" s="690"/>
      <c r="Q6" s="690"/>
      <c r="R6" s="690"/>
      <c r="S6" s="691"/>
      <c r="T6" s="605" t="s">
        <v>33</v>
      </c>
      <c r="U6" s="692" t="s">
        <v>148</v>
      </c>
      <c r="V6" s="690"/>
      <c r="W6" s="690"/>
      <c r="X6" s="690"/>
      <c r="Y6" s="691"/>
      <c r="Z6" s="605" t="s">
        <v>32</v>
      </c>
    </row>
    <row r="7" spans="1:26" s="125" customFormat="1" ht="26.25" customHeight="1">
      <c r="A7" s="685"/>
      <c r="B7" s="685"/>
      <c r="C7" s="588" t="s">
        <v>21</v>
      </c>
      <c r="D7" s="589"/>
      <c r="E7" s="590" t="s">
        <v>20</v>
      </c>
      <c r="F7" s="591"/>
      <c r="G7" s="592" t="s">
        <v>16</v>
      </c>
      <c r="H7" s="606"/>
      <c r="I7" s="588" t="s">
        <v>21</v>
      </c>
      <c r="J7" s="589"/>
      <c r="K7" s="590" t="s">
        <v>20</v>
      </c>
      <c r="L7" s="591"/>
      <c r="M7" s="592" t="s">
        <v>16</v>
      </c>
      <c r="N7" s="606"/>
      <c r="O7" s="589" t="s">
        <v>21</v>
      </c>
      <c r="P7" s="589"/>
      <c r="Q7" s="594" t="s">
        <v>20</v>
      </c>
      <c r="R7" s="589"/>
      <c r="S7" s="592" t="s">
        <v>16</v>
      </c>
      <c r="T7" s="606"/>
      <c r="U7" s="595" t="s">
        <v>21</v>
      </c>
      <c r="V7" s="591"/>
      <c r="W7" s="590" t="s">
        <v>20</v>
      </c>
      <c r="X7" s="611"/>
      <c r="Y7" s="592" t="s">
        <v>16</v>
      </c>
      <c r="Z7" s="606"/>
    </row>
    <row r="8" spans="1:26" s="125" customFormat="1" ht="31.5" thickBot="1">
      <c r="A8" s="686"/>
      <c r="B8" s="686"/>
      <c r="C8" s="128" t="s">
        <v>18</v>
      </c>
      <c r="D8" s="126" t="s">
        <v>17</v>
      </c>
      <c r="E8" s="127" t="s">
        <v>18</v>
      </c>
      <c r="F8" s="126" t="s">
        <v>17</v>
      </c>
      <c r="G8" s="593"/>
      <c r="H8" s="607"/>
      <c r="I8" s="128" t="s">
        <v>18</v>
      </c>
      <c r="J8" s="126" t="s">
        <v>17</v>
      </c>
      <c r="K8" s="127" t="s">
        <v>18</v>
      </c>
      <c r="L8" s="126" t="s">
        <v>17</v>
      </c>
      <c r="M8" s="593"/>
      <c r="N8" s="607"/>
      <c r="O8" s="129" t="s">
        <v>18</v>
      </c>
      <c r="P8" s="126" t="s">
        <v>17</v>
      </c>
      <c r="Q8" s="127" t="s">
        <v>18</v>
      </c>
      <c r="R8" s="126" t="s">
        <v>17</v>
      </c>
      <c r="S8" s="593"/>
      <c r="T8" s="607"/>
      <c r="U8" s="128" t="s">
        <v>18</v>
      </c>
      <c r="V8" s="126" t="s">
        <v>17</v>
      </c>
      <c r="W8" s="127" t="s">
        <v>18</v>
      </c>
      <c r="X8" s="126" t="s">
        <v>17</v>
      </c>
      <c r="Y8" s="593"/>
      <c r="Z8" s="607"/>
    </row>
    <row r="9" spans="1:26" s="114" customFormat="1" ht="18" customHeight="1" thickBot="1" thickTop="1">
      <c r="A9" s="124" t="s">
        <v>23</v>
      </c>
      <c r="B9" s="257"/>
      <c r="C9" s="123">
        <f>SUM(C10:C63)</f>
        <v>1881110</v>
      </c>
      <c r="D9" s="117">
        <f>SUM(D10:D63)</f>
        <v>1881110</v>
      </c>
      <c r="E9" s="118">
        <f>SUM(E10:E63)</f>
        <v>57515</v>
      </c>
      <c r="F9" s="117">
        <f>SUM(F10:F63)</f>
        <v>57515</v>
      </c>
      <c r="G9" s="116">
        <f>SUM(C9:F9)</f>
        <v>3877250</v>
      </c>
      <c r="H9" s="120">
        <f aca="true" t="shared" si="0" ref="H9:H18">G9/$G$9</f>
        <v>1</v>
      </c>
      <c r="I9" s="119">
        <f>SUM(I10:I63)</f>
        <v>1820098</v>
      </c>
      <c r="J9" s="117">
        <f>SUM(J10:J63)</f>
        <v>1820098</v>
      </c>
      <c r="K9" s="118">
        <f>SUM(K10:K63)</f>
        <v>57825</v>
      </c>
      <c r="L9" s="117">
        <f>SUM(L10:L63)</f>
        <v>57825</v>
      </c>
      <c r="M9" s="116">
        <f aca="true" t="shared" si="1" ref="M9:M18">SUM(I9:L9)</f>
        <v>3755846</v>
      </c>
      <c r="N9" s="122">
        <f aca="true" t="shared" si="2" ref="N9:N18">IF(ISERROR(G9/M9-1),"         /0",(G9/M9-1))</f>
        <v>0.03232400902486421</v>
      </c>
      <c r="O9" s="121">
        <f>SUM(O10:O63)</f>
        <v>9161005</v>
      </c>
      <c r="P9" s="117">
        <f>SUM(P10:P63)</f>
        <v>9161005</v>
      </c>
      <c r="Q9" s="118">
        <f>SUM(Q10:Q63)</f>
        <v>307601</v>
      </c>
      <c r="R9" s="117">
        <f>SUM(R10:R63)</f>
        <v>307601</v>
      </c>
      <c r="S9" s="116">
        <f aca="true" t="shared" si="3" ref="S9:S18">SUM(O9:R9)</f>
        <v>18937212</v>
      </c>
      <c r="T9" s="120">
        <f aca="true" t="shared" si="4" ref="T9:T18">S9/$S$9</f>
        <v>1</v>
      </c>
      <c r="U9" s="119">
        <f>SUM(U10:U63)</f>
        <v>8613451</v>
      </c>
      <c r="V9" s="117">
        <f>SUM(V10:V63)</f>
        <v>8613451</v>
      </c>
      <c r="W9" s="118">
        <f>SUM(W10:W63)</f>
        <v>318893</v>
      </c>
      <c r="X9" s="117">
        <f>SUM(X10:X63)</f>
        <v>318893</v>
      </c>
      <c r="Y9" s="116">
        <f aca="true" t="shared" si="5" ref="Y9:Y18">SUM(U9:X9)</f>
        <v>17864688</v>
      </c>
      <c r="Z9" s="115">
        <f>IF(ISERROR(S9/Y9-1),"         /0",(S9/Y9-1))</f>
        <v>0.060035977118660044</v>
      </c>
    </row>
    <row r="10" spans="1:26" ht="21" customHeight="1" thickTop="1">
      <c r="A10" s="413" t="s">
        <v>383</v>
      </c>
      <c r="B10" s="414" t="s">
        <v>384</v>
      </c>
      <c r="C10" s="415">
        <v>682996</v>
      </c>
      <c r="D10" s="416">
        <v>692020</v>
      </c>
      <c r="E10" s="417">
        <v>10644</v>
      </c>
      <c r="F10" s="416">
        <v>10644</v>
      </c>
      <c r="G10" s="418">
        <f aca="true" t="shared" si="6" ref="G10:G63">SUM(C10:F10)</f>
        <v>1396304</v>
      </c>
      <c r="H10" s="419">
        <f t="shared" si="0"/>
        <v>0.36012740989103104</v>
      </c>
      <c r="I10" s="420">
        <v>682916</v>
      </c>
      <c r="J10" s="416">
        <v>686845</v>
      </c>
      <c r="K10" s="417">
        <v>11996</v>
      </c>
      <c r="L10" s="416">
        <v>12005</v>
      </c>
      <c r="M10" s="418">
        <f t="shared" si="1"/>
        <v>1393762</v>
      </c>
      <c r="N10" s="421">
        <f t="shared" si="2"/>
        <v>0.0018238407992181571</v>
      </c>
      <c r="O10" s="415">
        <v>3263210</v>
      </c>
      <c r="P10" s="416">
        <v>3403277</v>
      </c>
      <c r="Q10" s="417">
        <v>59493</v>
      </c>
      <c r="R10" s="416">
        <v>59906</v>
      </c>
      <c r="S10" s="418">
        <f t="shared" si="3"/>
        <v>6785886</v>
      </c>
      <c r="T10" s="419">
        <f t="shared" si="4"/>
        <v>0.3583360634078554</v>
      </c>
      <c r="U10" s="420">
        <v>3136837</v>
      </c>
      <c r="V10" s="416">
        <v>3269122</v>
      </c>
      <c r="W10" s="417">
        <v>67370</v>
      </c>
      <c r="X10" s="416">
        <v>68493</v>
      </c>
      <c r="Y10" s="418">
        <f t="shared" si="5"/>
        <v>6541822</v>
      </c>
      <c r="Z10" s="422">
        <f aca="true" t="shared" si="7" ref="Z10:Z18">IF(ISERROR(S10/Y10-1),"         /0",IF(S10/Y10&gt;5,"  *  ",(S10/Y10-1)))</f>
        <v>0.037308260603850174</v>
      </c>
    </row>
    <row r="11" spans="1:26" ht="21" customHeight="1">
      <c r="A11" s="423" t="s">
        <v>385</v>
      </c>
      <c r="B11" s="424" t="s">
        <v>386</v>
      </c>
      <c r="C11" s="425">
        <v>238204</v>
      </c>
      <c r="D11" s="426">
        <v>237962</v>
      </c>
      <c r="E11" s="427">
        <v>1489</v>
      </c>
      <c r="F11" s="426">
        <v>1634</v>
      </c>
      <c r="G11" s="428">
        <f t="shared" si="6"/>
        <v>479289</v>
      </c>
      <c r="H11" s="429">
        <f t="shared" si="0"/>
        <v>0.12361570700883358</v>
      </c>
      <c r="I11" s="430">
        <v>206078</v>
      </c>
      <c r="J11" s="426">
        <v>207333</v>
      </c>
      <c r="K11" s="427">
        <v>1558</v>
      </c>
      <c r="L11" s="426">
        <v>1767</v>
      </c>
      <c r="M11" s="428">
        <f t="shared" si="1"/>
        <v>416736</v>
      </c>
      <c r="N11" s="431">
        <f t="shared" si="2"/>
        <v>0.15010222299009435</v>
      </c>
      <c r="O11" s="425">
        <v>1138007</v>
      </c>
      <c r="P11" s="426">
        <v>1131894</v>
      </c>
      <c r="Q11" s="427">
        <v>11704</v>
      </c>
      <c r="R11" s="426">
        <v>12836</v>
      </c>
      <c r="S11" s="428">
        <f t="shared" si="3"/>
        <v>2294441</v>
      </c>
      <c r="T11" s="429">
        <f t="shared" si="4"/>
        <v>0.12116044325849021</v>
      </c>
      <c r="U11" s="430">
        <v>1010223</v>
      </c>
      <c r="V11" s="426">
        <v>1001452</v>
      </c>
      <c r="W11" s="427">
        <v>9389</v>
      </c>
      <c r="X11" s="426">
        <v>10292</v>
      </c>
      <c r="Y11" s="428">
        <f t="shared" si="5"/>
        <v>2031356</v>
      </c>
      <c r="Z11" s="432">
        <f t="shared" si="7"/>
        <v>0.12951201069630325</v>
      </c>
    </row>
    <row r="12" spans="1:26" ht="21" customHeight="1">
      <c r="A12" s="423" t="s">
        <v>387</v>
      </c>
      <c r="B12" s="424" t="s">
        <v>388</v>
      </c>
      <c r="C12" s="425">
        <v>174169</v>
      </c>
      <c r="D12" s="426">
        <v>173509</v>
      </c>
      <c r="E12" s="427">
        <v>3702</v>
      </c>
      <c r="F12" s="426">
        <v>3873</v>
      </c>
      <c r="G12" s="428">
        <f t="shared" si="6"/>
        <v>355253</v>
      </c>
      <c r="H12" s="429">
        <f t="shared" si="0"/>
        <v>0.09162499194016377</v>
      </c>
      <c r="I12" s="430">
        <v>159890</v>
      </c>
      <c r="J12" s="426">
        <v>160126</v>
      </c>
      <c r="K12" s="427">
        <v>3225</v>
      </c>
      <c r="L12" s="426">
        <v>3177</v>
      </c>
      <c r="M12" s="428">
        <f t="shared" si="1"/>
        <v>326418</v>
      </c>
      <c r="N12" s="431">
        <f t="shared" si="2"/>
        <v>0.0883376529480604</v>
      </c>
      <c r="O12" s="425">
        <v>836725</v>
      </c>
      <c r="P12" s="426">
        <v>818405</v>
      </c>
      <c r="Q12" s="427">
        <v>18031</v>
      </c>
      <c r="R12" s="426">
        <v>19300</v>
      </c>
      <c r="S12" s="428">
        <f t="shared" si="3"/>
        <v>1692461</v>
      </c>
      <c r="T12" s="429">
        <f t="shared" si="4"/>
        <v>0.0893722370536909</v>
      </c>
      <c r="U12" s="430">
        <v>765165</v>
      </c>
      <c r="V12" s="426">
        <v>748039</v>
      </c>
      <c r="W12" s="427">
        <v>19268</v>
      </c>
      <c r="X12" s="426">
        <v>18895</v>
      </c>
      <c r="Y12" s="428">
        <f t="shared" si="5"/>
        <v>1551367</v>
      </c>
      <c r="Z12" s="432">
        <f t="shared" si="7"/>
        <v>0.09094817667257327</v>
      </c>
    </row>
    <row r="13" spans="1:26" ht="21" customHeight="1">
      <c r="A13" s="423" t="s">
        <v>389</v>
      </c>
      <c r="B13" s="424" t="s">
        <v>390</v>
      </c>
      <c r="C13" s="425">
        <v>136383</v>
      </c>
      <c r="D13" s="426">
        <v>135387</v>
      </c>
      <c r="E13" s="427">
        <v>897</v>
      </c>
      <c r="F13" s="426">
        <v>925</v>
      </c>
      <c r="G13" s="428">
        <f t="shared" si="6"/>
        <v>273592</v>
      </c>
      <c r="H13" s="429">
        <f t="shared" si="0"/>
        <v>0.07056341479141144</v>
      </c>
      <c r="I13" s="430">
        <v>125018</v>
      </c>
      <c r="J13" s="426">
        <v>125141</v>
      </c>
      <c r="K13" s="427">
        <v>695</v>
      </c>
      <c r="L13" s="426">
        <v>683</v>
      </c>
      <c r="M13" s="428">
        <f t="shared" si="1"/>
        <v>251537</v>
      </c>
      <c r="N13" s="431">
        <f t="shared" si="2"/>
        <v>0.08768093759566198</v>
      </c>
      <c r="O13" s="425">
        <v>718248</v>
      </c>
      <c r="P13" s="426">
        <v>701041</v>
      </c>
      <c r="Q13" s="427">
        <v>2367</v>
      </c>
      <c r="R13" s="426">
        <v>2185</v>
      </c>
      <c r="S13" s="428">
        <f t="shared" si="3"/>
        <v>1423841</v>
      </c>
      <c r="T13" s="429">
        <f t="shared" si="4"/>
        <v>0.07518746687738406</v>
      </c>
      <c r="U13" s="430">
        <v>616495</v>
      </c>
      <c r="V13" s="426">
        <v>607076</v>
      </c>
      <c r="W13" s="427">
        <v>2613</v>
      </c>
      <c r="X13" s="426">
        <v>2235</v>
      </c>
      <c r="Y13" s="428">
        <f t="shared" si="5"/>
        <v>1228419</v>
      </c>
      <c r="Z13" s="432">
        <f t="shared" si="7"/>
        <v>0.15908415613890692</v>
      </c>
    </row>
    <row r="14" spans="1:26" ht="21" customHeight="1">
      <c r="A14" s="423" t="s">
        <v>391</v>
      </c>
      <c r="B14" s="424" t="s">
        <v>392</v>
      </c>
      <c r="C14" s="425">
        <v>101515</v>
      </c>
      <c r="D14" s="426">
        <v>100274</v>
      </c>
      <c r="E14" s="427">
        <v>823</v>
      </c>
      <c r="F14" s="426">
        <v>745</v>
      </c>
      <c r="G14" s="428">
        <f t="shared" si="6"/>
        <v>203357</v>
      </c>
      <c r="H14" s="429">
        <f t="shared" si="0"/>
        <v>0.05244877168095944</v>
      </c>
      <c r="I14" s="430">
        <v>101736</v>
      </c>
      <c r="J14" s="426">
        <v>101164</v>
      </c>
      <c r="K14" s="427">
        <v>903</v>
      </c>
      <c r="L14" s="426">
        <v>848</v>
      </c>
      <c r="M14" s="428">
        <f t="shared" si="1"/>
        <v>204651</v>
      </c>
      <c r="N14" s="431">
        <f t="shared" si="2"/>
        <v>-0.006322959575081444</v>
      </c>
      <c r="O14" s="425">
        <v>515991</v>
      </c>
      <c r="P14" s="426">
        <v>493779</v>
      </c>
      <c r="Q14" s="427">
        <v>7500</v>
      </c>
      <c r="R14" s="426">
        <v>8554</v>
      </c>
      <c r="S14" s="428">
        <f t="shared" si="3"/>
        <v>1025824</v>
      </c>
      <c r="T14" s="429">
        <f t="shared" si="4"/>
        <v>0.05416974790164466</v>
      </c>
      <c r="U14" s="430">
        <v>482641</v>
      </c>
      <c r="V14" s="426">
        <v>462929</v>
      </c>
      <c r="W14" s="427">
        <v>5729</v>
      </c>
      <c r="X14" s="426">
        <v>5743</v>
      </c>
      <c r="Y14" s="428">
        <f t="shared" si="5"/>
        <v>957042</v>
      </c>
      <c r="Z14" s="432">
        <f t="shared" si="7"/>
        <v>0.07186936414493816</v>
      </c>
    </row>
    <row r="15" spans="1:26" ht="21" customHeight="1">
      <c r="A15" s="423" t="s">
        <v>393</v>
      </c>
      <c r="B15" s="424" t="s">
        <v>394</v>
      </c>
      <c r="C15" s="425">
        <v>62898</v>
      </c>
      <c r="D15" s="426">
        <v>63560</v>
      </c>
      <c r="E15" s="427">
        <v>13699</v>
      </c>
      <c r="F15" s="426">
        <v>13757</v>
      </c>
      <c r="G15" s="428">
        <f t="shared" si="6"/>
        <v>153914</v>
      </c>
      <c r="H15" s="429">
        <f t="shared" si="0"/>
        <v>0.039696692243213615</v>
      </c>
      <c r="I15" s="430">
        <v>56920</v>
      </c>
      <c r="J15" s="426">
        <v>57641</v>
      </c>
      <c r="K15" s="427">
        <v>12343</v>
      </c>
      <c r="L15" s="426">
        <v>12295</v>
      </c>
      <c r="M15" s="428">
        <f t="shared" si="1"/>
        <v>139199</v>
      </c>
      <c r="N15" s="431">
        <f t="shared" si="2"/>
        <v>0.10571196632159707</v>
      </c>
      <c r="O15" s="425">
        <v>330350</v>
      </c>
      <c r="P15" s="426">
        <v>325904</v>
      </c>
      <c r="Q15" s="427">
        <v>71079</v>
      </c>
      <c r="R15" s="426">
        <v>68926</v>
      </c>
      <c r="S15" s="428">
        <f t="shared" si="3"/>
        <v>796259</v>
      </c>
      <c r="T15" s="429">
        <f t="shared" si="4"/>
        <v>0.04204731932028854</v>
      </c>
      <c r="U15" s="430">
        <v>270021</v>
      </c>
      <c r="V15" s="426">
        <v>267485</v>
      </c>
      <c r="W15" s="427">
        <v>63989</v>
      </c>
      <c r="X15" s="426">
        <v>62872</v>
      </c>
      <c r="Y15" s="428">
        <f t="shared" si="5"/>
        <v>664367</v>
      </c>
      <c r="Z15" s="432">
        <f t="shared" si="7"/>
        <v>0.19852280441382542</v>
      </c>
    </row>
    <row r="16" spans="1:26" ht="21" customHeight="1">
      <c r="A16" s="423" t="s">
        <v>395</v>
      </c>
      <c r="B16" s="424" t="s">
        <v>396</v>
      </c>
      <c r="C16" s="425">
        <v>67646</v>
      </c>
      <c r="D16" s="426">
        <v>67605</v>
      </c>
      <c r="E16" s="427">
        <v>1240</v>
      </c>
      <c r="F16" s="426">
        <v>1219</v>
      </c>
      <c r="G16" s="428">
        <f t="shared" si="6"/>
        <v>137710</v>
      </c>
      <c r="H16" s="429">
        <f>G16/$G$9</f>
        <v>0.03551744148558901</v>
      </c>
      <c r="I16" s="430">
        <v>75461</v>
      </c>
      <c r="J16" s="426">
        <v>74177</v>
      </c>
      <c r="K16" s="427">
        <v>963</v>
      </c>
      <c r="L16" s="426">
        <v>1180</v>
      </c>
      <c r="M16" s="428">
        <f>SUM(I16:L16)</f>
        <v>151781</v>
      </c>
      <c r="N16" s="431">
        <f>IF(ISERROR(G16/M16-1),"         /0",(G16/M16-1))</f>
        <v>-0.09270593816090289</v>
      </c>
      <c r="O16" s="425">
        <v>324155</v>
      </c>
      <c r="P16" s="426">
        <v>317020</v>
      </c>
      <c r="Q16" s="427">
        <v>5332</v>
      </c>
      <c r="R16" s="426">
        <v>5849</v>
      </c>
      <c r="S16" s="428">
        <f>SUM(O16:R16)</f>
        <v>652356</v>
      </c>
      <c r="T16" s="429">
        <f>S16/$S$9</f>
        <v>0.034448365472171935</v>
      </c>
      <c r="U16" s="430">
        <v>341517</v>
      </c>
      <c r="V16" s="426">
        <v>332581</v>
      </c>
      <c r="W16" s="427">
        <v>5031</v>
      </c>
      <c r="X16" s="426">
        <v>5639</v>
      </c>
      <c r="Y16" s="428">
        <f>SUM(U16:X16)</f>
        <v>684768</v>
      </c>
      <c r="Z16" s="432">
        <f>IF(ISERROR(S16/Y16-1),"         /0",IF(S16/Y16&gt;5,"  *  ",(S16/Y16-1)))</f>
        <v>-0.04733281929062105</v>
      </c>
    </row>
    <row r="17" spans="1:26" ht="21" customHeight="1">
      <c r="A17" s="423" t="s">
        <v>397</v>
      </c>
      <c r="B17" s="424" t="s">
        <v>398</v>
      </c>
      <c r="C17" s="425">
        <v>58576</v>
      </c>
      <c r="D17" s="426">
        <v>56673</v>
      </c>
      <c r="E17" s="427">
        <v>346</v>
      </c>
      <c r="F17" s="426">
        <v>216</v>
      </c>
      <c r="G17" s="428">
        <f t="shared" si="6"/>
        <v>115811</v>
      </c>
      <c r="H17" s="429">
        <f>G17/$G$9</f>
        <v>0.029869366174479335</v>
      </c>
      <c r="I17" s="430">
        <v>57055</v>
      </c>
      <c r="J17" s="426">
        <v>55126</v>
      </c>
      <c r="K17" s="427">
        <v>21</v>
      </c>
      <c r="L17" s="426">
        <v>27</v>
      </c>
      <c r="M17" s="428">
        <f>SUM(I17:L17)</f>
        <v>112229</v>
      </c>
      <c r="N17" s="431">
        <f>IF(ISERROR(G17/M17-1),"         /0",(G17/M17-1))</f>
        <v>0.03191688422778416</v>
      </c>
      <c r="O17" s="425">
        <v>295418</v>
      </c>
      <c r="P17" s="426">
        <v>287802</v>
      </c>
      <c r="Q17" s="427">
        <v>2717</v>
      </c>
      <c r="R17" s="426">
        <v>2236</v>
      </c>
      <c r="S17" s="428">
        <f>SUM(O17:R17)</f>
        <v>588173</v>
      </c>
      <c r="T17" s="429">
        <f>S17/$S$9</f>
        <v>0.031059112608550824</v>
      </c>
      <c r="U17" s="430">
        <v>284689</v>
      </c>
      <c r="V17" s="426">
        <v>272052</v>
      </c>
      <c r="W17" s="427">
        <v>564</v>
      </c>
      <c r="X17" s="426">
        <v>527</v>
      </c>
      <c r="Y17" s="428">
        <f>SUM(U17:X17)</f>
        <v>557832</v>
      </c>
      <c r="Z17" s="432">
        <f>IF(ISERROR(S17/Y17-1),"         /0",IF(S17/Y17&gt;5,"  *  ",(S17/Y17-1)))</f>
        <v>0.05439092773451515</v>
      </c>
    </row>
    <row r="18" spans="1:26" ht="21" customHeight="1">
      <c r="A18" s="423" t="s">
        <v>399</v>
      </c>
      <c r="B18" s="424" t="s">
        <v>400</v>
      </c>
      <c r="C18" s="425">
        <v>54348</v>
      </c>
      <c r="D18" s="426">
        <v>53033</v>
      </c>
      <c r="E18" s="427">
        <v>1845</v>
      </c>
      <c r="F18" s="426">
        <v>1984</v>
      </c>
      <c r="G18" s="428">
        <f t="shared" si="6"/>
        <v>111210</v>
      </c>
      <c r="H18" s="429">
        <f t="shared" si="0"/>
        <v>0.02868270036752853</v>
      </c>
      <c r="I18" s="430">
        <v>56607</v>
      </c>
      <c r="J18" s="426">
        <v>56491</v>
      </c>
      <c r="K18" s="427">
        <v>1779</v>
      </c>
      <c r="L18" s="426">
        <v>1706</v>
      </c>
      <c r="M18" s="428">
        <f t="shared" si="1"/>
        <v>116583</v>
      </c>
      <c r="N18" s="431">
        <f t="shared" si="2"/>
        <v>-0.04608733691876177</v>
      </c>
      <c r="O18" s="425">
        <v>267905</v>
      </c>
      <c r="P18" s="426">
        <v>259024</v>
      </c>
      <c r="Q18" s="427">
        <v>9237</v>
      </c>
      <c r="R18" s="426">
        <v>8265</v>
      </c>
      <c r="S18" s="428">
        <f t="shared" si="3"/>
        <v>544431</v>
      </c>
      <c r="T18" s="429">
        <f t="shared" si="4"/>
        <v>0.028749268899772574</v>
      </c>
      <c r="U18" s="430">
        <v>262536</v>
      </c>
      <c r="V18" s="426">
        <v>253588</v>
      </c>
      <c r="W18" s="427">
        <v>8649</v>
      </c>
      <c r="X18" s="426">
        <v>8194</v>
      </c>
      <c r="Y18" s="428">
        <f t="shared" si="5"/>
        <v>532967</v>
      </c>
      <c r="Z18" s="432">
        <f t="shared" si="7"/>
        <v>0.0215097745263777</v>
      </c>
    </row>
    <row r="19" spans="1:26" ht="21" customHeight="1">
      <c r="A19" s="423" t="s">
        <v>401</v>
      </c>
      <c r="B19" s="424" t="s">
        <v>402</v>
      </c>
      <c r="C19" s="425">
        <v>44183</v>
      </c>
      <c r="D19" s="426">
        <v>44583</v>
      </c>
      <c r="E19" s="427">
        <v>161</v>
      </c>
      <c r="F19" s="426">
        <v>159</v>
      </c>
      <c r="G19" s="428">
        <f>SUM(C19:F19)</f>
        <v>89086</v>
      </c>
      <c r="H19" s="429">
        <f>G19/$G$9</f>
        <v>0.022976594235605132</v>
      </c>
      <c r="I19" s="430">
        <v>47684</v>
      </c>
      <c r="J19" s="426">
        <v>49041</v>
      </c>
      <c r="K19" s="427">
        <v>156</v>
      </c>
      <c r="L19" s="426">
        <v>169</v>
      </c>
      <c r="M19" s="428">
        <f>SUM(I19:L19)</f>
        <v>97050</v>
      </c>
      <c r="N19" s="431">
        <f>IF(ISERROR(G19/M19-1),"         /0",(G19/M19-1))</f>
        <v>-0.08206079340546113</v>
      </c>
      <c r="O19" s="425">
        <v>207446</v>
      </c>
      <c r="P19" s="426">
        <v>201004</v>
      </c>
      <c r="Q19" s="427">
        <v>975</v>
      </c>
      <c r="R19" s="426">
        <v>1010</v>
      </c>
      <c r="S19" s="428">
        <f>SUM(O19:R19)</f>
        <v>410435</v>
      </c>
      <c r="T19" s="429">
        <f>S19/$S$9</f>
        <v>0.021673464921869175</v>
      </c>
      <c r="U19" s="430">
        <v>223315</v>
      </c>
      <c r="V19" s="426">
        <v>217480</v>
      </c>
      <c r="W19" s="427">
        <v>854</v>
      </c>
      <c r="X19" s="426">
        <v>1237</v>
      </c>
      <c r="Y19" s="428">
        <f>SUM(U19:X19)</f>
        <v>442886</v>
      </c>
      <c r="Z19" s="432">
        <f>IF(ISERROR(S19/Y19-1),"         /0",IF(S19/Y19&gt;5,"  *  ",(S19/Y19-1)))</f>
        <v>-0.0732716771358769</v>
      </c>
    </row>
    <row r="20" spans="1:26" ht="21" customHeight="1">
      <c r="A20" s="423" t="s">
        <v>403</v>
      </c>
      <c r="B20" s="424" t="s">
        <v>404</v>
      </c>
      <c r="C20" s="425">
        <v>40992</v>
      </c>
      <c r="D20" s="426">
        <v>40663</v>
      </c>
      <c r="E20" s="427">
        <v>1767</v>
      </c>
      <c r="F20" s="426">
        <v>1859</v>
      </c>
      <c r="G20" s="428">
        <f t="shared" si="6"/>
        <v>85281</v>
      </c>
      <c r="H20" s="429">
        <f aca="true" t="shared" si="8" ref="H20:H30">G20/$G$9</f>
        <v>0.021995228576955315</v>
      </c>
      <c r="I20" s="430">
        <v>39950</v>
      </c>
      <c r="J20" s="426">
        <v>39756</v>
      </c>
      <c r="K20" s="427">
        <v>1661</v>
      </c>
      <c r="L20" s="426">
        <v>1588</v>
      </c>
      <c r="M20" s="428">
        <f aca="true" t="shared" si="9" ref="M20:M30">SUM(I20:L20)</f>
        <v>82955</v>
      </c>
      <c r="N20" s="431">
        <f aca="true" t="shared" si="10" ref="N20:N30">IF(ISERROR(G20/M20-1),"         /0",(G20/M20-1))</f>
        <v>0.028039298414803238</v>
      </c>
      <c r="O20" s="425">
        <v>192646</v>
      </c>
      <c r="P20" s="426">
        <v>198560</v>
      </c>
      <c r="Q20" s="427">
        <v>10142</v>
      </c>
      <c r="R20" s="426">
        <v>11444</v>
      </c>
      <c r="S20" s="428">
        <f aca="true" t="shared" si="11" ref="S20:S30">SUM(O20:R20)</f>
        <v>412792</v>
      </c>
      <c r="T20" s="429">
        <f aca="true" t="shared" si="12" ref="T20:T30">S20/$S$9</f>
        <v>0.02179792886091152</v>
      </c>
      <c r="U20" s="430">
        <v>195795</v>
      </c>
      <c r="V20" s="426">
        <v>200935</v>
      </c>
      <c r="W20" s="427">
        <v>6905</v>
      </c>
      <c r="X20" s="426">
        <v>7471</v>
      </c>
      <c r="Y20" s="428">
        <f aca="true" t="shared" si="13" ref="Y20:Y30">SUM(U20:X20)</f>
        <v>411106</v>
      </c>
      <c r="Z20" s="432">
        <f aca="true" t="shared" si="14" ref="Z20:Z30">IF(ISERROR(S20/Y20-1),"         /0",IF(S20/Y20&gt;5,"  *  ",(S20/Y20-1)))</f>
        <v>0.004101132068128344</v>
      </c>
    </row>
    <row r="21" spans="1:26" ht="21" customHeight="1">
      <c r="A21" s="423" t="s">
        <v>405</v>
      </c>
      <c r="B21" s="424" t="s">
        <v>406</v>
      </c>
      <c r="C21" s="425">
        <v>38795</v>
      </c>
      <c r="D21" s="426">
        <v>38339</v>
      </c>
      <c r="E21" s="427">
        <v>133</v>
      </c>
      <c r="F21" s="426">
        <v>73</v>
      </c>
      <c r="G21" s="428">
        <f t="shared" si="6"/>
        <v>77340</v>
      </c>
      <c r="H21" s="429">
        <f t="shared" si="8"/>
        <v>0.01994712747436972</v>
      </c>
      <c r="I21" s="430">
        <v>33712</v>
      </c>
      <c r="J21" s="426">
        <v>33409</v>
      </c>
      <c r="K21" s="427">
        <v>57</v>
      </c>
      <c r="L21" s="426">
        <v>50</v>
      </c>
      <c r="M21" s="428">
        <f t="shared" si="9"/>
        <v>67228</v>
      </c>
      <c r="N21" s="431">
        <f t="shared" si="10"/>
        <v>0.15041351817695015</v>
      </c>
      <c r="O21" s="425">
        <v>192505</v>
      </c>
      <c r="P21" s="426">
        <v>179504</v>
      </c>
      <c r="Q21" s="427">
        <v>607</v>
      </c>
      <c r="R21" s="426">
        <v>151</v>
      </c>
      <c r="S21" s="428">
        <f t="shared" si="11"/>
        <v>372767</v>
      </c>
      <c r="T21" s="429">
        <f t="shared" si="12"/>
        <v>0.01968436536486997</v>
      </c>
      <c r="U21" s="430">
        <v>176413</v>
      </c>
      <c r="V21" s="426">
        <v>165621</v>
      </c>
      <c r="W21" s="427">
        <v>1262</v>
      </c>
      <c r="X21" s="426">
        <v>507</v>
      </c>
      <c r="Y21" s="428">
        <f t="shared" si="13"/>
        <v>343803</v>
      </c>
      <c r="Z21" s="432">
        <f t="shared" si="14"/>
        <v>0.08424591990180419</v>
      </c>
    </row>
    <row r="22" spans="1:26" ht="21" customHeight="1">
      <c r="A22" s="423" t="s">
        <v>407</v>
      </c>
      <c r="B22" s="424" t="s">
        <v>408</v>
      </c>
      <c r="C22" s="425">
        <v>17415</v>
      </c>
      <c r="D22" s="426">
        <v>16061</v>
      </c>
      <c r="E22" s="427">
        <v>503</v>
      </c>
      <c r="F22" s="426">
        <v>248</v>
      </c>
      <c r="G22" s="428">
        <f t="shared" si="6"/>
        <v>34227</v>
      </c>
      <c r="H22" s="429">
        <f>G22/$G$9</f>
        <v>0.008827648462183249</v>
      </c>
      <c r="I22" s="430">
        <v>16052</v>
      </c>
      <c r="J22" s="426">
        <v>15006</v>
      </c>
      <c r="K22" s="427">
        <v>1200</v>
      </c>
      <c r="L22" s="426">
        <v>585</v>
      </c>
      <c r="M22" s="428">
        <f>SUM(I22:L22)</f>
        <v>32843</v>
      </c>
      <c r="N22" s="431">
        <f>IF(ISERROR(G22/M22-1),"         /0",(G22/M22-1))</f>
        <v>0.04213987759948856</v>
      </c>
      <c r="O22" s="425">
        <v>78737</v>
      </c>
      <c r="P22" s="426">
        <v>73802</v>
      </c>
      <c r="Q22" s="427">
        <v>1296</v>
      </c>
      <c r="R22" s="426">
        <v>1035</v>
      </c>
      <c r="S22" s="428">
        <f>SUM(O22:R22)</f>
        <v>154870</v>
      </c>
      <c r="T22" s="429">
        <f>S22/$S$9</f>
        <v>0.008178078166944533</v>
      </c>
      <c r="U22" s="430">
        <v>73131</v>
      </c>
      <c r="V22" s="426">
        <v>69680</v>
      </c>
      <c r="W22" s="427">
        <v>1642</v>
      </c>
      <c r="X22" s="426">
        <v>1331</v>
      </c>
      <c r="Y22" s="428">
        <f>SUM(U22:X22)</f>
        <v>145784</v>
      </c>
      <c r="Z22" s="432">
        <f>IF(ISERROR(S22/Y22-1),"         /0",IF(S22/Y22&gt;5,"  *  ",(S22/Y22-1)))</f>
        <v>0.06232508368545253</v>
      </c>
    </row>
    <row r="23" spans="1:26" ht="21" customHeight="1">
      <c r="A23" s="423" t="s">
        <v>409</v>
      </c>
      <c r="B23" s="424" t="s">
        <v>409</v>
      </c>
      <c r="C23" s="425">
        <v>16325</v>
      </c>
      <c r="D23" s="426">
        <v>16119</v>
      </c>
      <c r="E23" s="427">
        <v>568</v>
      </c>
      <c r="F23" s="426">
        <v>572</v>
      </c>
      <c r="G23" s="428">
        <f t="shared" si="6"/>
        <v>33584</v>
      </c>
      <c r="H23" s="429">
        <f>G23/$G$9</f>
        <v>0.008661809272035591</v>
      </c>
      <c r="I23" s="430">
        <v>16232</v>
      </c>
      <c r="J23" s="426">
        <v>15930</v>
      </c>
      <c r="K23" s="427">
        <v>892</v>
      </c>
      <c r="L23" s="426">
        <v>912</v>
      </c>
      <c r="M23" s="428">
        <f>SUM(I23:L23)</f>
        <v>33966</v>
      </c>
      <c r="N23" s="431">
        <f>IF(ISERROR(G23/M23-1),"         /0",(G23/M23-1))</f>
        <v>-0.011246540658305326</v>
      </c>
      <c r="O23" s="425">
        <v>82417</v>
      </c>
      <c r="P23" s="426">
        <v>79177</v>
      </c>
      <c r="Q23" s="427">
        <v>3099</v>
      </c>
      <c r="R23" s="426">
        <v>3079</v>
      </c>
      <c r="S23" s="428">
        <f>SUM(O23:R23)</f>
        <v>167772</v>
      </c>
      <c r="T23" s="429">
        <f>S23/$S$9</f>
        <v>0.008859382257536115</v>
      </c>
      <c r="U23" s="430">
        <v>78363</v>
      </c>
      <c r="V23" s="426">
        <v>75116</v>
      </c>
      <c r="W23" s="427">
        <v>4971</v>
      </c>
      <c r="X23" s="426">
        <v>5024</v>
      </c>
      <c r="Y23" s="428">
        <f>SUM(U23:X23)</f>
        <v>163474</v>
      </c>
      <c r="Z23" s="432">
        <f>IF(ISERROR(S23/Y23-1),"         /0",IF(S23/Y23&gt;5,"  *  ",(S23/Y23-1)))</f>
        <v>0.026291642707708895</v>
      </c>
    </row>
    <row r="24" spans="1:26" ht="21" customHeight="1">
      <c r="A24" s="423" t="s">
        <v>410</v>
      </c>
      <c r="B24" s="424" t="s">
        <v>411</v>
      </c>
      <c r="C24" s="425">
        <v>16902</v>
      </c>
      <c r="D24" s="426">
        <v>16522</v>
      </c>
      <c r="E24" s="427">
        <v>32</v>
      </c>
      <c r="F24" s="426">
        <v>36</v>
      </c>
      <c r="G24" s="428">
        <f t="shared" si="6"/>
        <v>33492</v>
      </c>
      <c r="H24" s="429">
        <f>G24/$G$9</f>
        <v>0.008638081114191759</v>
      </c>
      <c r="I24" s="430">
        <v>19743</v>
      </c>
      <c r="J24" s="426">
        <v>19553</v>
      </c>
      <c r="K24" s="427">
        <v>35</v>
      </c>
      <c r="L24" s="426">
        <v>7</v>
      </c>
      <c r="M24" s="428">
        <f>SUM(I24:L24)</f>
        <v>39338</v>
      </c>
      <c r="N24" s="431">
        <f>IF(ISERROR(G24/M24-1),"         /0",(G24/M24-1))</f>
        <v>-0.14860948701001575</v>
      </c>
      <c r="O24" s="425">
        <v>84024</v>
      </c>
      <c r="P24" s="426">
        <v>79488</v>
      </c>
      <c r="Q24" s="427">
        <v>369</v>
      </c>
      <c r="R24" s="426">
        <v>292</v>
      </c>
      <c r="S24" s="428">
        <f>SUM(O24:R24)</f>
        <v>164173</v>
      </c>
      <c r="T24" s="429">
        <f>S24/$S$9</f>
        <v>0.008669333162664071</v>
      </c>
      <c r="U24" s="430">
        <v>82526</v>
      </c>
      <c r="V24" s="426">
        <v>77924</v>
      </c>
      <c r="W24" s="427">
        <v>112</v>
      </c>
      <c r="X24" s="426">
        <v>53</v>
      </c>
      <c r="Y24" s="428">
        <f>SUM(U24:X24)</f>
        <v>160615</v>
      </c>
      <c r="Z24" s="432">
        <f>IF(ISERROR(S24/Y24-1),"         /0",IF(S24/Y24&gt;5,"  *  ",(S24/Y24-1)))</f>
        <v>0.022152351897394285</v>
      </c>
    </row>
    <row r="25" spans="1:26" ht="21" customHeight="1">
      <c r="A25" s="423" t="s">
        <v>412</v>
      </c>
      <c r="B25" s="424" t="s">
        <v>413</v>
      </c>
      <c r="C25" s="425">
        <v>15847</v>
      </c>
      <c r="D25" s="426">
        <v>15610</v>
      </c>
      <c r="E25" s="427">
        <v>809</v>
      </c>
      <c r="F25" s="426">
        <v>834</v>
      </c>
      <c r="G25" s="428">
        <f t="shared" si="6"/>
        <v>33100</v>
      </c>
      <c r="H25" s="429">
        <f t="shared" si="8"/>
        <v>0.0085369785285963</v>
      </c>
      <c r="I25" s="430">
        <v>12939</v>
      </c>
      <c r="J25" s="426">
        <v>13044</v>
      </c>
      <c r="K25" s="427">
        <v>778</v>
      </c>
      <c r="L25" s="426">
        <v>817</v>
      </c>
      <c r="M25" s="428">
        <f t="shared" si="9"/>
        <v>27578</v>
      </c>
      <c r="N25" s="431">
        <f t="shared" si="10"/>
        <v>0.20023206904053947</v>
      </c>
      <c r="O25" s="425">
        <v>75915</v>
      </c>
      <c r="P25" s="426">
        <v>69114</v>
      </c>
      <c r="Q25" s="427">
        <v>3820</v>
      </c>
      <c r="R25" s="426">
        <v>4570</v>
      </c>
      <c r="S25" s="428">
        <f t="shared" si="11"/>
        <v>153419</v>
      </c>
      <c r="T25" s="429">
        <f t="shared" si="12"/>
        <v>0.008101456539642688</v>
      </c>
      <c r="U25" s="430">
        <v>70876</v>
      </c>
      <c r="V25" s="426">
        <v>64171</v>
      </c>
      <c r="W25" s="427">
        <v>4854</v>
      </c>
      <c r="X25" s="426">
        <v>5463</v>
      </c>
      <c r="Y25" s="428">
        <f t="shared" si="13"/>
        <v>145364</v>
      </c>
      <c r="Z25" s="432">
        <f t="shared" si="14"/>
        <v>0.055412619355548864</v>
      </c>
    </row>
    <row r="26" spans="1:26" ht="21" customHeight="1">
      <c r="A26" s="423" t="s">
        <v>414</v>
      </c>
      <c r="B26" s="424" t="s">
        <v>415</v>
      </c>
      <c r="C26" s="425">
        <v>12118</v>
      </c>
      <c r="D26" s="426">
        <v>12138</v>
      </c>
      <c r="E26" s="427">
        <v>324</v>
      </c>
      <c r="F26" s="426">
        <v>326</v>
      </c>
      <c r="G26" s="428">
        <f t="shared" si="6"/>
        <v>24906</v>
      </c>
      <c r="H26" s="429">
        <f t="shared" si="8"/>
        <v>0.006423624991940164</v>
      </c>
      <c r="I26" s="430">
        <v>13690</v>
      </c>
      <c r="J26" s="426">
        <v>13170</v>
      </c>
      <c r="K26" s="427">
        <v>414</v>
      </c>
      <c r="L26" s="426">
        <v>470</v>
      </c>
      <c r="M26" s="428">
        <f t="shared" si="9"/>
        <v>27744</v>
      </c>
      <c r="N26" s="431">
        <f t="shared" si="10"/>
        <v>-0.10229238754325265</v>
      </c>
      <c r="O26" s="425">
        <v>59095</v>
      </c>
      <c r="P26" s="426">
        <v>57769</v>
      </c>
      <c r="Q26" s="427">
        <v>1683</v>
      </c>
      <c r="R26" s="426">
        <v>1629</v>
      </c>
      <c r="S26" s="428">
        <f t="shared" si="11"/>
        <v>120176</v>
      </c>
      <c r="T26" s="429">
        <f t="shared" si="12"/>
        <v>0.006346023902568129</v>
      </c>
      <c r="U26" s="430">
        <v>58804</v>
      </c>
      <c r="V26" s="426">
        <v>56849</v>
      </c>
      <c r="W26" s="427">
        <v>2611</v>
      </c>
      <c r="X26" s="426">
        <v>2581</v>
      </c>
      <c r="Y26" s="428">
        <f t="shared" si="13"/>
        <v>120845</v>
      </c>
      <c r="Z26" s="432">
        <f t="shared" si="14"/>
        <v>-0.005536017212131261</v>
      </c>
    </row>
    <row r="27" spans="1:26" ht="21" customHeight="1">
      <c r="A27" s="423" t="s">
        <v>416</v>
      </c>
      <c r="B27" s="424" t="s">
        <v>417</v>
      </c>
      <c r="C27" s="425">
        <v>11697</v>
      </c>
      <c r="D27" s="426">
        <v>11757</v>
      </c>
      <c r="E27" s="427">
        <v>7</v>
      </c>
      <c r="F27" s="426">
        <v>18</v>
      </c>
      <c r="G27" s="428">
        <f t="shared" si="6"/>
        <v>23479</v>
      </c>
      <c r="H27" s="429">
        <f t="shared" si="8"/>
        <v>0.006055580630601586</v>
      </c>
      <c r="I27" s="430">
        <v>11793</v>
      </c>
      <c r="J27" s="426">
        <v>11961</v>
      </c>
      <c r="K27" s="427">
        <v>14</v>
      </c>
      <c r="L27" s="426">
        <v>15</v>
      </c>
      <c r="M27" s="428">
        <f t="shared" si="9"/>
        <v>23783</v>
      </c>
      <c r="N27" s="431">
        <f t="shared" si="10"/>
        <v>-0.012782239414708019</v>
      </c>
      <c r="O27" s="425">
        <v>60120</v>
      </c>
      <c r="P27" s="426">
        <v>59225</v>
      </c>
      <c r="Q27" s="427">
        <v>294</v>
      </c>
      <c r="R27" s="426">
        <v>130</v>
      </c>
      <c r="S27" s="428">
        <f t="shared" si="11"/>
        <v>119769</v>
      </c>
      <c r="T27" s="429">
        <f t="shared" si="12"/>
        <v>0.006324531826543422</v>
      </c>
      <c r="U27" s="430">
        <v>57596</v>
      </c>
      <c r="V27" s="426">
        <v>55607</v>
      </c>
      <c r="W27" s="427">
        <v>107</v>
      </c>
      <c r="X27" s="426">
        <v>188</v>
      </c>
      <c r="Y27" s="428">
        <f t="shared" si="13"/>
        <v>113498</v>
      </c>
      <c r="Z27" s="432">
        <f t="shared" si="14"/>
        <v>0.05525207492643047</v>
      </c>
    </row>
    <row r="28" spans="1:26" ht="21" customHeight="1">
      <c r="A28" s="423" t="s">
        <v>418</v>
      </c>
      <c r="B28" s="424" t="s">
        <v>419</v>
      </c>
      <c r="C28" s="425">
        <v>9634</v>
      </c>
      <c r="D28" s="426">
        <v>9334</v>
      </c>
      <c r="E28" s="427">
        <v>0</v>
      </c>
      <c r="F28" s="426">
        <v>0</v>
      </c>
      <c r="G28" s="428">
        <f t="shared" si="6"/>
        <v>18968</v>
      </c>
      <c r="H28" s="429">
        <f t="shared" si="8"/>
        <v>0.004892127151976271</v>
      </c>
      <c r="I28" s="430">
        <v>7734</v>
      </c>
      <c r="J28" s="426">
        <v>7351</v>
      </c>
      <c r="K28" s="427">
        <v>11</v>
      </c>
      <c r="L28" s="426">
        <v>10</v>
      </c>
      <c r="M28" s="428">
        <f t="shared" si="9"/>
        <v>15106</v>
      </c>
      <c r="N28" s="431">
        <f t="shared" si="10"/>
        <v>0.2556600026479545</v>
      </c>
      <c r="O28" s="425">
        <v>47708</v>
      </c>
      <c r="P28" s="426">
        <v>44596</v>
      </c>
      <c r="Q28" s="427">
        <v>28</v>
      </c>
      <c r="R28" s="426">
        <v>36</v>
      </c>
      <c r="S28" s="428">
        <f t="shared" si="11"/>
        <v>92368</v>
      </c>
      <c r="T28" s="429">
        <f t="shared" si="12"/>
        <v>0.00487759232985299</v>
      </c>
      <c r="U28" s="430">
        <v>39972</v>
      </c>
      <c r="V28" s="426">
        <v>37632</v>
      </c>
      <c r="W28" s="427">
        <v>111</v>
      </c>
      <c r="X28" s="426">
        <v>68</v>
      </c>
      <c r="Y28" s="428">
        <f t="shared" si="13"/>
        <v>77783</v>
      </c>
      <c r="Z28" s="432">
        <f t="shared" si="14"/>
        <v>0.1875088386922592</v>
      </c>
    </row>
    <row r="29" spans="1:26" ht="21" customHeight="1">
      <c r="A29" s="423" t="s">
        <v>420</v>
      </c>
      <c r="B29" s="424" t="s">
        <v>421</v>
      </c>
      <c r="C29" s="425">
        <v>8100</v>
      </c>
      <c r="D29" s="426">
        <v>7890</v>
      </c>
      <c r="E29" s="427">
        <v>1006</v>
      </c>
      <c r="F29" s="426">
        <v>1003</v>
      </c>
      <c r="G29" s="428">
        <f t="shared" si="6"/>
        <v>17999</v>
      </c>
      <c r="H29" s="429">
        <f t="shared" si="8"/>
        <v>0.004642207750338513</v>
      </c>
      <c r="I29" s="430">
        <v>7036</v>
      </c>
      <c r="J29" s="426">
        <v>7227</v>
      </c>
      <c r="K29" s="427">
        <v>1184</v>
      </c>
      <c r="L29" s="426">
        <v>1282</v>
      </c>
      <c r="M29" s="428">
        <f t="shared" si="9"/>
        <v>16729</v>
      </c>
      <c r="N29" s="431">
        <f t="shared" si="10"/>
        <v>0.07591607388367505</v>
      </c>
      <c r="O29" s="425">
        <v>40407</v>
      </c>
      <c r="P29" s="426">
        <v>40616</v>
      </c>
      <c r="Q29" s="427">
        <v>8859</v>
      </c>
      <c r="R29" s="426">
        <v>8324</v>
      </c>
      <c r="S29" s="428">
        <f t="shared" si="11"/>
        <v>98206</v>
      </c>
      <c r="T29" s="429">
        <f t="shared" si="12"/>
        <v>0.005185874245902724</v>
      </c>
      <c r="U29" s="430">
        <v>35113</v>
      </c>
      <c r="V29" s="426">
        <v>35705</v>
      </c>
      <c r="W29" s="427">
        <v>9516</v>
      </c>
      <c r="X29" s="426">
        <v>9358</v>
      </c>
      <c r="Y29" s="428">
        <f t="shared" si="13"/>
        <v>89692</v>
      </c>
      <c r="Z29" s="432">
        <f t="shared" si="14"/>
        <v>0.09492485394461037</v>
      </c>
    </row>
    <row r="30" spans="1:26" ht="21" customHeight="1">
      <c r="A30" s="423" t="s">
        <v>422</v>
      </c>
      <c r="B30" s="424" t="s">
        <v>423</v>
      </c>
      <c r="C30" s="425">
        <v>8477</v>
      </c>
      <c r="D30" s="426">
        <v>8668</v>
      </c>
      <c r="E30" s="427">
        <v>265</v>
      </c>
      <c r="F30" s="426">
        <v>229</v>
      </c>
      <c r="G30" s="428">
        <f t="shared" si="6"/>
        <v>17639</v>
      </c>
      <c r="H30" s="429">
        <f t="shared" si="8"/>
        <v>0.00454935843703656</v>
      </c>
      <c r="I30" s="430">
        <v>8526</v>
      </c>
      <c r="J30" s="426">
        <v>8333</v>
      </c>
      <c r="K30" s="427">
        <v>51</v>
      </c>
      <c r="L30" s="426">
        <v>49</v>
      </c>
      <c r="M30" s="428">
        <f t="shared" si="9"/>
        <v>16959</v>
      </c>
      <c r="N30" s="431">
        <f t="shared" si="10"/>
        <v>0.040096703815083456</v>
      </c>
      <c r="O30" s="425">
        <v>41042</v>
      </c>
      <c r="P30" s="426">
        <v>40653</v>
      </c>
      <c r="Q30" s="427">
        <v>379</v>
      </c>
      <c r="R30" s="426">
        <v>377</v>
      </c>
      <c r="S30" s="428">
        <f t="shared" si="11"/>
        <v>82451</v>
      </c>
      <c r="T30" s="429">
        <f t="shared" si="12"/>
        <v>0.004353914398803794</v>
      </c>
      <c r="U30" s="430">
        <v>41103</v>
      </c>
      <c r="V30" s="426">
        <v>40023</v>
      </c>
      <c r="W30" s="427">
        <v>280</v>
      </c>
      <c r="X30" s="426">
        <v>285</v>
      </c>
      <c r="Y30" s="428">
        <f t="shared" si="13"/>
        <v>81691</v>
      </c>
      <c r="Z30" s="432">
        <f t="shared" si="14"/>
        <v>0.009303350430279966</v>
      </c>
    </row>
    <row r="31" spans="1:26" ht="21" customHeight="1">
      <c r="A31" s="423" t="s">
        <v>424</v>
      </c>
      <c r="B31" s="424" t="s">
        <v>425</v>
      </c>
      <c r="C31" s="425">
        <v>4322</v>
      </c>
      <c r="D31" s="426">
        <v>4010</v>
      </c>
      <c r="E31" s="427">
        <v>2888</v>
      </c>
      <c r="F31" s="426">
        <v>2885</v>
      </c>
      <c r="G31" s="428">
        <f t="shared" si="6"/>
        <v>14105</v>
      </c>
      <c r="H31" s="429">
        <f>G31/$G$9</f>
        <v>0.0036378876781223805</v>
      </c>
      <c r="I31" s="430">
        <v>5803</v>
      </c>
      <c r="J31" s="426">
        <v>5519</v>
      </c>
      <c r="K31" s="427">
        <v>2798</v>
      </c>
      <c r="L31" s="426">
        <v>2972</v>
      </c>
      <c r="M31" s="428">
        <f>SUM(I31:L31)</f>
        <v>17092</v>
      </c>
      <c r="N31" s="431">
        <f>IF(ISERROR(G31/M31-1),"         /0",(G31/M31-1))</f>
        <v>-0.17476012169435995</v>
      </c>
      <c r="O31" s="425">
        <v>20674</v>
      </c>
      <c r="P31" s="426">
        <v>18314</v>
      </c>
      <c r="Q31" s="427">
        <v>14543</v>
      </c>
      <c r="R31" s="426">
        <v>14922</v>
      </c>
      <c r="S31" s="428">
        <f>SUM(O31:R31)</f>
        <v>68453</v>
      </c>
      <c r="T31" s="429">
        <f>S31/$S$9</f>
        <v>0.0036147348405879388</v>
      </c>
      <c r="U31" s="430">
        <v>28921</v>
      </c>
      <c r="V31" s="426">
        <v>26833</v>
      </c>
      <c r="W31" s="427">
        <v>16615</v>
      </c>
      <c r="X31" s="426">
        <v>16990</v>
      </c>
      <c r="Y31" s="428">
        <f>SUM(U31:X31)</f>
        <v>89359</v>
      </c>
      <c r="Z31" s="432">
        <f>IF(ISERROR(S31/Y31-1),"         /0",IF(S31/Y31&gt;5,"  *  ",(S31/Y31-1)))</f>
        <v>-0.23395516959679497</v>
      </c>
    </row>
    <row r="32" spans="1:26" ht="21" customHeight="1">
      <c r="A32" s="423" t="s">
        <v>426</v>
      </c>
      <c r="B32" s="424" t="s">
        <v>427</v>
      </c>
      <c r="C32" s="425">
        <v>6578</v>
      </c>
      <c r="D32" s="426">
        <v>6602</v>
      </c>
      <c r="E32" s="427">
        <v>119</v>
      </c>
      <c r="F32" s="426">
        <v>129</v>
      </c>
      <c r="G32" s="428">
        <f t="shared" si="6"/>
        <v>13428</v>
      </c>
      <c r="H32" s="429">
        <f>G32/$G$9</f>
        <v>0.003463279386162873</v>
      </c>
      <c r="I32" s="430">
        <v>7413</v>
      </c>
      <c r="J32" s="426">
        <v>7430</v>
      </c>
      <c r="K32" s="427">
        <v>278</v>
      </c>
      <c r="L32" s="426">
        <v>303</v>
      </c>
      <c r="M32" s="428">
        <f>SUM(I32:L32)</f>
        <v>15424</v>
      </c>
      <c r="N32" s="431">
        <f>IF(ISERROR(G32/M32-1),"         /0",(G32/M32-1))</f>
        <v>-0.12940871369294604</v>
      </c>
      <c r="O32" s="425">
        <v>33622</v>
      </c>
      <c r="P32" s="426">
        <v>32130</v>
      </c>
      <c r="Q32" s="427">
        <v>561</v>
      </c>
      <c r="R32" s="426">
        <v>553</v>
      </c>
      <c r="S32" s="428">
        <f>SUM(O32:R32)</f>
        <v>66866</v>
      </c>
      <c r="T32" s="429">
        <f>S32/$S$9</f>
        <v>0.0035309315859166595</v>
      </c>
      <c r="U32" s="430">
        <v>34655</v>
      </c>
      <c r="V32" s="426">
        <v>34652</v>
      </c>
      <c r="W32" s="427">
        <v>1865</v>
      </c>
      <c r="X32" s="426">
        <v>1868</v>
      </c>
      <c r="Y32" s="428">
        <f>SUM(U32:X32)</f>
        <v>73040</v>
      </c>
      <c r="Z32" s="432">
        <f>IF(ISERROR(S32/Y32-1),"         /0",IF(S32/Y32&gt;5,"  *  ",(S32/Y32-1)))</f>
        <v>-0.08452902519167582</v>
      </c>
    </row>
    <row r="33" spans="1:26" ht="21" customHeight="1">
      <c r="A33" s="423" t="s">
        <v>428</v>
      </c>
      <c r="B33" s="424" t="s">
        <v>429</v>
      </c>
      <c r="C33" s="425">
        <v>6624</v>
      </c>
      <c r="D33" s="426">
        <v>6223</v>
      </c>
      <c r="E33" s="427">
        <v>12</v>
      </c>
      <c r="F33" s="426">
        <v>17</v>
      </c>
      <c r="G33" s="428">
        <f t="shared" si="6"/>
        <v>12876</v>
      </c>
      <c r="H33" s="429">
        <f>G33/$G$9</f>
        <v>0.0033209104390998774</v>
      </c>
      <c r="I33" s="430">
        <v>6850</v>
      </c>
      <c r="J33" s="426">
        <v>6598</v>
      </c>
      <c r="K33" s="427">
        <v>36</v>
      </c>
      <c r="L33" s="426">
        <v>46</v>
      </c>
      <c r="M33" s="428">
        <f>SUM(I33:L33)</f>
        <v>13530</v>
      </c>
      <c r="N33" s="431">
        <f>IF(ISERROR(G33/M33-1),"         /0",(G33/M33-1))</f>
        <v>-0.048337028824833705</v>
      </c>
      <c r="O33" s="425">
        <v>31234</v>
      </c>
      <c r="P33" s="426">
        <v>29728</v>
      </c>
      <c r="Q33" s="427">
        <v>100</v>
      </c>
      <c r="R33" s="426">
        <v>107</v>
      </c>
      <c r="S33" s="428">
        <f>SUM(O33:R33)</f>
        <v>61169</v>
      </c>
      <c r="T33" s="429">
        <f>S33/$S$9</f>
        <v>0.003230095327654356</v>
      </c>
      <c r="U33" s="430">
        <v>31343</v>
      </c>
      <c r="V33" s="426">
        <v>30157</v>
      </c>
      <c r="W33" s="427">
        <v>151</v>
      </c>
      <c r="X33" s="426">
        <v>171</v>
      </c>
      <c r="Y33" s="428">
        <f>SUM(U33:X33)</f>
        <v>61822</v>
      </c>
      <c r="Z33" s="432">
        <f>IF(ISERROR(S33/Y33-1),"         /0",IF(S33/Y33&gt;5,"  *  ",(S33/Y33-1)))</f>
        <v>-0.010562582899291462</v>
      </c>
    </row>
    <row r="34" spans="1:26" ht="21" customHeight="1">
      <c r="A34" s="423" t="s">
        <v>430</v>
      </c>
      <c r="B34" s="424" t="s">
        <v>431</v>
      </c>
      <c r="C34" s="425">
        <v>5829</v>
      </c>
      <c r="D34" s="426">
        <v>5689</v>
      </c>
      <c r="E34" s="427">
        <v>0</v>
      </c>
      <c r="F34" s="426">
        <v>2</v>
      </c>
      <c r="G34" s="428">
        <f t="shared" si="6"/>
        <v>11520</v>
      </c>
      <c r="H34" s="429">
        <f>G34/$G$9</f>
        <v>0.0029711780256625187</v>
      </c>
      <c r="I34" s="430">
        <v>5037</v>
      </c>
      <c r="J34" s="426">
        <v>4974</v>
      </c>
      <c r="K34" s="427">
        <v>5</v>
      </c>
      <c r="L34" s="426">
        <v>6</v>
      </c>
      <c r="M34" s="428">
        <f>SUM(I34:L34)</f>
        <v>10022</v>
      </c>
      <c r="N34" s="431">
        <f>IF(ISERROR(G34/M34-1),"         /0",(G34/M34-1))</f>
        <v>0.1494711634404311</v>
      </c>
      <c r="O34" s="425">
        <v>29330</v>
      </c>
      <c r="P34" s="426">
        <v>27715</v>
      </c>
      <c r="Q34" s="427">
        <v>43</v>
      </c>
      <c r="R34" s="426">
        <v>42</v>
      </c>
      <c r="S34" s="428">
        <f>SUM(O34:R34)</f>
        <v>57130</v>
      </c>
      <c r="T34" s="429">
        <f>S34/$S$9</f>
        <v>0.003016811555998845</v>
      </c>
      <c r="U34" s="430">
        <v>26184</v>
      </c>
      <c r="V34" s="426">
        <v>25330</v>
      </c>
      <c r="W34" s="427">
        <v>61</v>
      </c>
      <c r="X34" s="426">
        <v>56</v>
      </c>
      <c r="Y34" s="428">
        <f>SUM(U34:X34)</f>
        <v>51631</v>
      </c>
      <c r="Z34" s="432">
        <f>IF(ISERROR(S34/Y34-1),"         /0",IF(S34/Y34&gt;5,"  *  ",(S34/Y34-1)))</f>
        <v>0.10650578141039291</v>
      </c>
    </row>
    <row r="35" spans="1:26" ht="21" customHeight="1">
      <c r="A35" s="423" t="s">
        <v>432</v>
      </c>
      <c r="B35" s="424" t="s">
        <v>433</v>
      </c>
      <c r="C35" s="425">
        <v>5428</v>
      </c>
      <c r="D35" s="426">
        <v>5328</v>
      </c>
      <c r="E35" s="427">
        <v>166</v>
      </c>
      <c r="F35" s="426">
        <v>156</v>
      </c>
      <c r="G35" s="428">
        <f t="shared" si="6"/>
        <v>11078</v>
      </c>
      <c r="H35" s="429">
        <f>G35/$G$9</f>
        <v>0.002857179702108453</v>
      </c>
      <c r="I35" s="430">
        <v>5053</v>
      </c>
      <c r="J35" s="426">
        <v>4873</v>
      </c>
      <c r="K35" s="427">
        <v>225</v>
      </c>
      <c r="L35" s="426">
        <v>200</v>
      </c>
      <c r="M35" s="428">
        <f>SUM(I35:L35)</f>
        <v>10351</v>
      </c>
      <c r="N35" s="431">
        <f>IF(ISERROR(G35/M35-1),"         /0",(G35/M35-1))</f>
        <v>0.07023475992657713</v>
      </c>
      <c r="O35" s="425">
        <v>26920</v>
      </c>
      <c r="P35" s="426">
        <v>25579</v>
      </c>
      <c r="Q35" s="427">
        <v>1027</v>
      </c>
      <c r="R35" s="426">
        <v>1141</v>
      </c>
      <c r="S35" s="428">
        <f>SUM(O35:R35)</f>
        <v>54667</v>
      </c>
      <c r="T35" s="429">
        <f>S35/$S$9</f>
        <v>0.0028867501720950266</v>
      </c>
      <c r="U35" s="430">
        <v>19897</v>
      </c>
      <c r="V35" s="426">
        <v>18551</v>
      </c>
      <c r="W35" s="427">
        <v>1307</v>
      </c>
      <c r="X35" s="426">
        <v>1290</v>
      </c>
      <c r="Y35" s="428">
        <f>SUM(U35:X35)</f>
        <v>41045</v>
      </c>
      <c r="Z35" s="432">
        <f>IF(ISERROR(S35/Y35-1),"         /0",IF(S35/Y35&gt;5,"  *  ",(S35/Y35-1)))</f>
        <v>0.33187964429284933</v>
      </c>
    </row>
    <row r="36" spans="1:26" ht="21" customHeight="1">
      <c r="A36" s="423" t="s">
        <v>434</v>
      </c>
      <c r="B36" s="424" t="s">
        <v>435</v>
      </c>
      <c r="C36" s="425">
        <v>4965</v>
      </c>
      <c r="D36" s="426">
        <v>5006</v>
      </c>
      <c r="E36" s="427">
        <v>249</v>
      </c>
      <c r="F36" s="426">
        <v>226</v>
      </c>
      <c r="G36" s="428">
        <f t="shared" si="6"/>
        <v>10446</v>
      </c>
      <c r="H36" s="429">
        <f aca="true" t="shared" si="15" ref="H36:H48">G36/$G$9</f>
        <v>0.00269417757431169</v>
      </c>
      <c r="I36" s="430">
        <v>5784</v>
      </c>
      <c r="J36" s="426">
        <v>5734</v>
      </c>
      <c r="K36" s="427">
        <v>79</v>
      </c>
      <c r="L36" s="426">
        <v>92</v>
      </c>
      <c r="M36" s="428">
        <f aca="true" t="shared" si="16" ref="M36:M48">SUM(I36:L36)</f>
        <v>11689</v>
      </c>
      <c r="N36" s="431">
        <f aca="true" t="shared" si="17" ref="N36:N48">IF(ISERROR(G36/M36-1),"         /0",(G36/M36-1))</f>
        <v>-0.10633929335272474</v>
      </c>
      <c r="O36" s="425">
        <v>22663</v>
      </c>
      <c r="P36" s="426">
        <v>22535</v>
      </c>
      <c r="Q36" s="427">
        <v>931</v>
      </c>
      <c r="R36" s="426">
        <v>955</v>
      </c>
      <c r="S36" s="428">
        <f aca="true" t="shared" si="18" ref="S36:S48">SUM(O36:R36)</f>
        <v>47084</v>
      </c>
      <c r="T36" s="429">
        <f aca="true" t="shared" si="19" ref="T36:T48">S36/$S$9</f>
        <v>0.0024863216401654056</v>
      </c>
      <c r="U36" s="430">
        <v>27286</v>
      </c>
      <c r="V36" s="426">
        <v>26646</v>
      </c>
      <c r="W36" s="427">
        <v>460</v>
      </c>
      <c r="X36" s="426">
        <v>540</v>
      </c>
      <c r="Y36" s="428">
        <f aca="true" t="shared" si="20" ref="Y36:Y48">SUM(U36:X36)</f>
        <v>54932</v>
      </c>
      <c r="Z36" s="432">
        <f aca="true" t="shared" si="21" ref="Z36:Z48">IF(ISERROR(S36/Y36-1),"         /0",IF(S36/Y36&gt;5,"  *  ",(S36/Y36-1)))</f>
        <v>-0.1428675453287701</v>
      </c>
    </row>
    <row r="37" spans="1:26" ht="21" customHeight="1">
      <c r="A37" s="423" t="s">
        <v>436</v>
      </c>
      <c r="B37" s="424" t="s">
        <v>437</v>
      </c>
      <c r="C37" s="425">
        <v>4756</v>
      </c>
      <c r="D37" s="426">
        <v>4609</v>
      </c>
      <c r="E37" s="427">
        <v>193</v>
      </c>
      <c r="F37" s="426">
        <v>134</v>
      </c>
      <c r="G37" s="428">
        <f t="shared" si="6"/>
        <v>9692</v>
      </c>
      <c r="H37" s="429">
        <f t="shared" si="15"/>
        <v>0.0024997098458959316</v>
      </c>
      <c r="I37" s="430">
        <v>4796</v>
      </c>
      <c r="J37" s="426">
        <v>4386</v>
      </c>
      <c r="K37" s="427">
        <v>12</v>
      </c>
      <c r="L37" s="426">
        <v>13</v>
      </c>
      <c r="M37" s="428">
        <f t="shared" si="16"/>
        <v>9207</v>
      </c>
      <c r="N37" s="431">
        <f t="shared" si="17"/>
        <v>0.0526773107418268</v>
      </c>
      <c r="O37" s="425">
        <v>24160</v>
      </c>
      <c r="P37" s="426">
        <v>22535</v>
      </c>
      <c r="Q37" s="427">
        <v>320</v>
      </c>
      <c r="R37" s="426">
        <v>264</v>
      </c>
      <c r="S37" s="428">
        <f t="shared" si="18"/>
        <v>47279</v>
      </c>
      <c r="T37" s="429">
        <f t="shared" si="19"/>
        <v>0.0024966188264671694</v>
      </c>
      <c r="U37" s="430">
        <v>24654</v>
      </c>
      <c r="V37" s="426">
        <v>22343</v>
      </c>
      <c r="W37" s="427">
        <v>256</v>
      </c>
      <c r="X37" s="426">
        <v>219</v>
      </c>
      <c r="Y37" s="428">
        <f t="shared" si="20"/>
        <v>47472</v>
      </c>
      <c r="Z37" s="432">
        <f t="shared" si="21"/>
        <v>-0.004065554432086227</v>
      </c>
    </row>
    <row r="38" spans="1:26" ht="21" customHeight="1">
      <c r="A38" s="423" t="s">
        <v>438</v>
      </c>
      <c r="B38" s="424" t="s">
        <v>439</v>
      </c>
      <c r="C38" s="425">
        <v>3551</v>
      </c>
      <c r="D38" s="426">
        <v>3598</v>
      </c>
      <c r="E38" s="427">
        <v>14</v>
      </c>
      <c r="F38" s="426">
        <v>40</v>
      </c>
      <c r="G38" s="428">
        <f t="shared" si="6"/>
        <v>7203</v>
      </c>
      <c r="H38" s="429">
        <f t="shared" si="15"/>
        <v>0.0018577600103165904</v>
      </c>
      <c r="I38" s="430">
        <v>3804</v>
      </c>
      <c r="J38" s="426">
        <v>3722</v>
      </c>
      <c r="K38" s="427">
        <v>66</v>
      </c>
      <c r="L38" s="426">
        <v>55</v>
      </c>
      <c r="M38" s="428">
        <f t="shared" si="16"/>
        <v>7647</v>
      </c>
      <c r="N38" s="431">
        <f t="shared" si="17"/>
        <v>-0.05806198509219307</v>
      </c>
      <c r="O38" s="425">
        <v>16077</v>
      </c>
      <c r="P38" s="426">
        <v>16270</v>
      </c>
      <c r="Q38" s="427">
        <v>136</v>
      </c>
      <c r="R38" s="426">
        <v>195</v>
      </c>
      <c r="S38" s="428">
        <f t="shared" si="18"/>
        <v>32678</v>
      </c>
      <c r="T38" s="429">
        <f t="shared" si="19"/>
        <v>0.0017255971998412438</v>
      </c>
      <c r="U38" s="430">
        <v>17989</v>
      </c>
      <c r="V38" s="426">
        <v>17199</v>
      </c>
      <c r="W38" s="427">
        <v>290</v>
      </c>
      <c r="X38" s="426">
        <v>597</v>
      </c>
      <c r="Y38" s="428">
        <f t="shared" si="20"/>
        <v>36075</v>
      </c>
      <c r="Z38" s="432">
        <f t="shared" si="21"/>
        <v>-0.09416493416493421</v>
      </c>
    </row>
    <row r="39" spans="1:26" ht="21" customHeight="1">
      <c r="A39" s="423" t="s">
        <v>440</v>
      </c>
      <c r="B39" s="424" t="s">
        <v>441</v>
      </c>
      <c r="C39" s="425">
        <v>2586</v>
      </c>
      <c r="D39" s="426">
        <v>2606</v>
      </c>
      <c r="E39" s="427">
        <v>32</v>
      </c>
      <c r="F39" s="426">
        <v>22</v>
      </c>
      <c r="G39" s="428">
        <f t="shared" si="6"/>
        <v>5246</v>
      </c>
      <c r="H39" s="429">
        <f t="shared" si="15"/>
        <v>0.0013530208266168031</v>
      </c>
      <c r="I39" s="430">
        <v>2028</v>
      </c>
      <c r="J39" s="426">
        <v>2076</v>
      </c>
      <c r="K39" s="427">
        <v>35</v>
      </c>
      <c r="L39" s="426">
        <v>39</v>
      </c>
      <c r="M39" s="428">
        <f t="shared" si="16"/>
        <v>4178</v>
      </c>
      <c r="N39" s="431">
        <f t="shared" si="17"/>
        <v>0.2556247008137864</v>
      </c>
      <c r="O39" s="425">
        <v>11644</v>
      </c>
      <c r="P39" s="426">
        <v>10900</v>
      </c>
      <c r="Q39" s="427">
        <v>146</v>
      </c>
      <c r="R39" s="426">
        <v>179</v>
      </c>
      <c r="S39" s="428">
        <f t="shared" si="18"/>
        <v>22869</v>
      </c>
      <c r="T39" s="429">
        <f t="shared" si="19"/>
        <v>0.0012076223258207174</v>
      </c>
      <c r="U39" s="430">
        <v>10690</v>
      </c>
      <c r="V39" s="426">
        <v>10098</v>
      </c>
      <c r="W39" s="427">
        <v>454</v>
      </c>
      <c r="X39" s="426">
        <v>440</v>
      </c>
      <c r="Y39" s="428">
        <f t="shared" si="20"/>
        <v>21682</v>
      </c>
      <c r="Z39" s="432">
        <f t="shared" si="21"/>
        <v>0.05474587215201554</v>
      </c>
    </row>
    <row r="40" spans="1:26" ht="21" customHeight="1">
      <c r="A40" s="423" t="s">
        <v>442</v>
      </c>
      <c r="B40" s="424" t="s">
        <v>443</v>
      </c>
      <c r="C40" s="425">
        <v>2558</v>
      </c>
      <c r="D40" s="426">
        <v>2412</v>
      </c>
      <c r="E40" s="427">
        <v>0</v>
      </c>
      <c r="F40" s="426">
        <v>0</v>
      </c>
      <c r="G40" s="428">
        <f t="shared" si="6"/>
        <v>4970</v>
      </c>
      <c r="H40" s="429">
        <f t="shared" si="15"/>
        <v>0.0012818363530853053</v>
      </c>
      <c r="I40" s="430">
        <v>2643</v>
      </c>
      <c r="J40" s="426">
        <v>2746</v>
      </c>
      <c r="K40" s="427"/>
      <c r="L40" s="426"/>
      <c r="M40" s="428">
        <f t="shared" si="16"/>
        <v>5389</v>
      </c>
      <c r="N40" s="431">
        <f t="shared" si="17"/>
        <v>-0.0777509742067174</v>
      </c>
      <c r="O40" s="425">
        <v>12275</v>
      </c>
      <c r="P40" s="426">
        <v>11447</v>
      </c>
      <c r="Q40" s="427">
        <v>5</v>
      </c>
      <c r="R40" s="426">
        <v>5</v>
      </c>
      <c r="S40" s="428">
        <f t="shared" si="18"/>
        <v>23732</v>
      </c>
      <c r="T40" s="429">
        <f t="shared" si="19"/>
        <v>0.0012531939759664729</v>
      </c>
      <c r="U40" s="430">
        <v>13513</v>
      </c>
      <c r="V40" s="426">
        <v>13923</v>
      </c>
      <c r="W40" s="427"/>
      <c r="X40" s="426"/>
      <c r="Y40" s="428">
        <f t="shared" si="20"/>
        <v>27436</v>
      </c>
      <c r="Z40" s="432">
        <f t="shared" si="21"/>
        <v>-0.1350051027846625</v>
      </c>
    </row>
    <row r="41" spans="1:26" ht="21" customHeight="1">
      <c r="A41" s="423" t="s">
        <v>444</v>
      </c>
      <c r="B41" s="424" t="s">
        <v>445</v>
      </c>
      <c r="C41" s="425">
        <v>941</v>
      </c>
      <c r="D41" s="426">
        <v>1000</v>
      </c>
      <c r="E41" s="427">
        <v>1384</v>
      </c>
      <c r="F41" s="426">
        <v>1453</v>
      </c>
      <c r="G41" s="428">
        <f t="shared" si="6"/>
        <v>4778</v>
      </c>
      <c r="H41" s="429">
        <f t="shared" si="15"/>
        <v>0.0012323167193242634</v>
      </c>
      <c r="I41" s="430">
        <v>1033</v>
      </c>
      <c r="J41" s="426">
        <v>1045</v>
      </c>
      <c r="K41" s="427">
        <v>1524</v>
      </c>
      <c r="L41" s="426">
        <v>1544</v>
      </c>
      <c r="M41" s="428">
        <f t="shared" si="16"/>
        <v>5146</v>
      </c>
      <c r="N41" s="431">
        <f t="shared" si="17"/>
        <v>-0.07151185386708125</v>
      </c>
      <c r="O41" s="425">
        <v>5520</v>
      </c>
      <c r="P41" s="426">
        <v>5438</v>
      </c>
      <c r="Q41" s="427">
        <v>5802</v>
      </c>
      <c r="R41" s="426">
        <v>5719</v>
      </c>
      <c r="S41" s="428">
        <f t="shared" si="18"/>
        <v>22479</v>
      </c>
      <c r="T41" s="429">
        <f t="shared" si="19"/>
        <v>0.0011870279532171894</v>
      </c>
      <c r="U41" s="430">
        <v>5860</v>
      </c>
      <c r="V41" s="426">
        <v>5872</v>
      </c>
      <c r="W41" s="427">
        <v>6160</v>
      </c>
      <c r="X41" s="426">
        <v>6176</v>
      </c>
      <c r="Y41" s="428">
        <f t="shared" si="20"/>
        <v>24068</v>
      </c>
      <c r="Z41" s="432">
        <f t="shared" si="21"/>
        <v>-0.06602127305966432</v>
      </c>
    </row>
    <row r="42" spans="1:26" ht="21" customHeight="1">
      <c r="A42" s="423" t="s">
        <v>446</v>
      </c>
      <c r="B42" s="424" t="s">
        <v>447</v>
      </c>
      <c r="C42" s="425">
        <v>1957</v>
      </c>
      <c r="D42" s="426">
        <v>1888</v>
      </c>
      <c r="E42" s="427">
        <v>259</v>
      </c>
      <c r="F42" s="426">
        <v>228</v>
      </c>
      <c r="G42" s="428">
        <f t="shared" si="6"/>
        <v>4332</v>
      </c>
      <c r="H42" s="429">
        <f t="shared" si="15"/>
        <v>0.0011172867367335096</v>
      </c>
      <c r="I42" s="430">
        <v>2239</v>
      </c>
      <c r="J42" s="426">
        <v>2193</v>
      </c>
      <c r="K42" s="427">
        <v>326</v>
      </c>
      <c r="L42" s="426">
        <v>301</v>
      </c>
      <c r="M42" s="428">
        <f t="shared" si="16"/>
        <v>5059</v>
      </c>
      <c r="N42" s="431">
        <f t="shared" si="17"/>
        <v>-0.14370428938525404</v>
      </c>
      <c r="O42" s="425">
        <v>9819</v>
      </c>
      <c r="P42" s="426">
        <v>9606</v>
      </c>
      <c r="Q42" s="427">
        <v>1214</v>
      </c>
      <c r="R42" s="426">
        <v>1125</v>
      </c>
      <c r="S42" s="428">
        <f t="shared" si="18"/>
        <v>21764</v>
      </c>
      <c r="T42" s="429">
        <f t="shared" si="19"/>
        <v>0.001149271603444055</v>
      </c>
      <c r="U42" s="430">
        <v>11027</v>
      </c>
      <c r="V42" s="426">
        <v>11395</v>
      </c>
      <c r="W42" s="427">
        <v>1788</v>
      </c>
      <c r="X42" s="426">
        <v>1325</v>
      </c>
      <c r="Y42" s="428">
        <f t="shared" si="20"/>
        <v>25535</v>
      </c>
      <c r="Z42" s="432">
        <f t="shared" si="21"/>
        <v>-0.14767965537497552</v>
      </c>
    </row>
    <row r="43" spans="1:26" ht="21" customHeight="1">
      <c r="A43" s="423" t="s">
        <v>448</v>
      </c>
      <c r="B43" s="424" t="s">
        <v>449</v>
      </c>
      <c r="C43" s="425">
        <v>1265</v>
      </c>
      <c r="D43" s="426">
        <v>1277</v>
      </c>
      <c r="E43" s="427">
        <v>685</v>
      </c>
      <c r="F43" s="426">
        <v>628</v>
      </c>
      <c r="G43" s="428">
        <f t="shared" si="6"/>
        <v>3855</v>
      </c>
      <c r="H43" s="429">
        <f t="shared" si="15"/>
        <v>0.000994261396608421</v>
      </c>
      <c r="I43" s="430">
        <v>21</v>
      </c>
      <c r="J43" s="426">
        <v>29</v>
      </c>
      <c r="K43" s="427">
        <v>845</v>
      </c>
      <c r="L43" s="426">
        <v>1124</v>
      </c>
      <c r="M43" s="428">
        <f t="shared" si="16"/>
        <v>2019</v>
      </c>
      <c r="N43" s="431">
        <f t="shared" si="17"/>
        <v>0.9093610698365528</v>
      </c>
      <c r="O43" s="425">
        <v>3759</v>
      </c>
      <c r="P43" s="426">
        <v>3526</v>
      </c>
      <c r="Q43" s="427">
        <v>5893</v>
      </c>
      <c r="R43" s="426">
        <v>5128</v>
      </c>
      <c r="S43" s="428">
        <f t="shared" si="18"/>
        <v>18306</v>
      </c>
      <c r="T43" s="429">
        <f t="shared" si="19"/>
        <v>0.0009666681663594408</v>
      </c>
      <c r="U43" s="430">
        <v>1893</v>
      </c>
      <c r="V43" s="426">
        <v>1738</v>
      </c>
      <c r="W43" s="427">
        <v>4785</v>
      </c>
      <c r="X43" s="426">
        <v>4654</v>
      </c>
      <c r="Y43" s="428">
        <f t="shared" si="20"/>
        <v>13070</v>
      </c>
      <c r="Z43" s="432">
        <f t="shared" si="21"/>
        <v>0.40061208875286924</v>
      </c>
    </row>
    <row r="44" spans="1:26" ht="21" customHeight="1">
      <c r="A44" s="423" t="s">
        <v>450</v>
      </c>
      <c r="B44" s="424" t="s">
        <v>451</v>
      </c>
      <c r="C44" s="425">
        <v>0</v>
      </c>
      <c r="D44" s="426">
        <v>0</v>
      </c>
      <c r="E44" s="427">
        <v>1845</v>
      </c>
      <c r="F44" s="426">
        <v>1840</v>
      </c>
      <c r="G44" s="428">
        <f t="shared" si="6"/>
        <v>3685</v>
      </c>
      <c r="H44" s="429">
        <f t="shared" si="15"/>
        <v>0.000950415887549165</v>
      </c>
      <c r="I44" s="430"/>
      <c r="J44" s="426"/>
      <c r="K44" s="427">
        <v>2748</v>
      </c>
      <c r="L44" s="426">
        <v>2812</v>
      </c>
      <c r="M44" s="428">
        <f t="shared" si="16"/>
        <v>5560</v>
      </c>
      <c r="N44" s="431">
        <f t="shared" si="17"/>
        <v>-0.33723021582733814</v>
      </c>
      <c r="O44" s="425"/>
      <c r="P44" s="426"/>
      <c r="Q44" s="427">
        <v>8225</v>
      </c>
      <c r="R44" s="426">
        <v>8494</v>
      </c>
      <c r="S44" s="428">
        <f t="shared" si="18"/>
        <v>16719</v>
      </c>
      <c r="T44" s="429">
        <f t="shared" si="19"/>
        <v>0.0008828649116881619</v>
      </c>
      <c r="U44" s="430"/>
      <c r="V44" s="426"/>
      <c r="W44" s="427">
        <v>18540</v>
      </c>
      <c r="X44" s="426">
        <v>18495</v>
      </c>
      <c r="Y44" s="428">
        <f t="shared" si="20"/>
        <v>37035</v>
      </c>
      <c r="Z44" s="432">
        <f t="shared" si="21"/>
        <v>-0.5485621709194006</v>
      </c>
    </row>
    <row r="45" spans="1:26" ht="21" customHeight="1">
      <c r="A45" s="423" t="s">
        <v>452</v>
      </c>
      <c r="B45" s="424" t="s">
        <v>453</v>
      </c>
      <c r="C45" s="425">
        <v>1615</v>
      </c>
      <c r="D45" s="426">
        <v>1666</v>
      </c>
      <c r="E45" s="427">
        <v>128</v>
      </c>
      <c r="F45" s="426">
        <v>153</v>
      </c>
      <c r="G45" s="428">
        <f t="shared" si="6"/>
        <v>3562</v>
      </c>
      <c r="H45" s="429">
        <f t="shared" si="15"/>
        <v>0.0009186923721709975</v>
      </c>
      <c r="I45" s="430">
        <v>1623</v>
      </c>
      <c r="J45" s="426">
        <v>1562</v>
      </c>
      <c r="K45" s="427">
        <v>12</v>
      </c>
      <c r="L45" s="426">
        <v>11</v>
      </c>
      <c r="M45" s="428">
        <f t="shared" si="16"/>
        <v>3208</v>
      </c>
      <c r="N45" s="431">
        <f t="shared" si="17"/>
        <v>0.11034912718204493</v>
      </c>
      <c r="O45" s="425">
        <v>7287</v>
      </c>
      <c r="P45" s="426">
        <v>7178</v>
      </c>
      <c r="Q45" s="427">
        <v>376</v>
      </c>
      <c r="R45" s="426">
        <v>491</v>
      </c>
      <c r="S45" s="428">
        <f t="shared" si="18"/>
        <v>15332</v>
      </c>
      <c r="T45" s="429">
        <f t="shared" si="19"/>
        <v>0.0008096228737366408</v>
      </c>
      <c r="U45" s="430">
        <v>7222</v>
      </c>
      <c r="V45" s="426">
        <v>6978</v>
      </c>
      <c r="W45" s="427">
        <v>53</v>
      </c>
      <c r="X45" s="426">
        <v>43</v>
      </c>
      <c r="Y45" s="428">
        <f t="shared" si="20"/>
        <v>14296</v>
      </c>
      <c r="Z45" s="432">
        <f t="shared" si="21"/>
        <v>0.07246782316731948</v>
      </c>
    </row>
    <row r="46" spans="1:26" ht="21" customHeight="1">
      <c r="A46" s="423" t="s">
        <v>454</v>
      </c>
      <c r="B46" s="424" t="s">
        <v>455</v>
      </c>
      <c r="C46" s="425">
        <v>1453</v>
      </c>
      <c r="D46" s="426">
        <v>1458</v>
      </c>
      <c r="E46" s="427">
        <v>177</v>
      </c>
      <c r="F46" s="426">
        <v>240</v>
      </c>
      <c r="G46" s="428">
        <f t="shared" si="6"/>
        <v>3328</v>
      </c>
      <c r="H46" s="429">
        <f t="shared" si="15"/>
        <v>0.0008583403185247276</v>
      </c>
      <c r="I46" s="430">
        <v>1274</v>
      </c>
      <c r="J46" s="426">
        <v>1308</v>
      </c>
      <c r="K46" s="427">
        <v>125</v>
      </c>
      <c r="L46" s="426">
        <v>158</v>
      </c>
      <c r="M46" s="428">
        <f t="shared" si="16"/>
        <v>2865</v>
      </c>
      <c r="N46" s="431">
        <f t="shared" si="17"/>
        <v>0.16160558464223396</v>
      </c>
      <c r="O46" s="425">
        <v>7582</v>
      </c>
      <c r="P46" s="426">
        <v>7543</v>
      </c>
      <c r="Q46" s="427">
        <v>1006</v>
      </c>
      <c r="R46" s="426">
        <v>1347</v>
      </c>
      <c r="S46" s="428">
        <f t="shared" si="18"/>
        <v>17478</v>
      </c>
      <c r="T46" s="429">
        <f t="shared" si="19"/>
        <v>0.0009229447291396432</v>
      </c>
      <c r="U46" s="430">
        <v>7322</v>
      </c>
      <c r="V46" s="426">
        <v>7209</v>
      </c>
      <c r="W46" s="427">
        <v>938</v>
      </c>
      <c r="X46" s="426">
        <v>1170</v>
      </c>
      <c r="Y46" s="428">
        <f t="shared" si="20"/>
        <v>16639</v>
      </c>
      <c r="Z46" s="432">
        <f t="shared" si="21"/>
        <v>0.05042370334755697</v>
      </c>
    </row>
    <row r="47" spans="1:26" ht="21" customHeight="1">
      <c r="A47" s="423" t="s">
        <v>456</v>
      </c>
      <c r="B47" s="424" t="s">
        <v>456</v>
      </c>
      <c r="C47" s="425">
        <v>934</v>
      </c>
      <c r="D47" s="426">
        <v>1046</v>
      </c>
      <c r="E47" s="427">
        <v>561</v>
      </c>
      <c r="F47" s="426">
        <v>617</v>
      </c>
      <c r="G47" s="428">
        <f t="shared" si="6"/>
        <v>3158</v>
      </c>
      <c r="H47" s="429">
        <f t="shared" si="15"/>
        <v>0.0008144948094654717</v>
      </c>
      <c r="I47" s="430">
        <v>870</v>
      </c>
      <c r="J47" s="426">
        <v>904</v>
      </c>
      <c r="K47" s="427">
        <v>396</v>
      </c>
      <c r="L47" s="426">
        <v>371</v>
      </c>
      <c r="M47" s="428">
        <f t="shared" si="16"/>
        <v>2541</v>
      </c>
      <c r="N47" s="431">
        <f t="shared" si="17"/>
        <v>0.2428177882723337</v>
      </c>
      <c r="O47" s="425">
        <v>3611</v>
      </c>
      <c r="P47" s="426">
        <v>4370</v>
      </c>
      <c r="Q47" s="427">
        <v>3224</v>
      </c>
      <c r="R47" s="426">
        <v>3256</v>
      </c>
      <c r="S47" s="428">
        <f t="shared" si="18"/>
        <v>14461</v>
      </c>
      <c r="T47" s="429">
        <f t="shared" si="19"/>
        <v>0.0007636287749220952</v>
      </c>
      <c r="U47" s="430">
        <v>4052</v>
      </c>
      <c r="V47" s="426">
        <v>4609</v>
      </c>
      <c r="W47" s="427">
        <v>2269</v>
      </c>
      <c r="X47" s="426">
        <v>1737</v>
      </c>
      <c r="Y47" s="428">
        <f t="shared" si="20"/>
        <v>12667</v>
      </c>
      <c r="Z47" s="432">
        <f t="shared" si="21"/>
        <v>0.14162785189863425</v>
      </c>
    </row>
    <row r="48" spans="1:26" ht="21" customHeight="1">
      <c r="A48" s="423" t="s">
        <v>457</v>
      </c>
      <c r="B48" s="424" t="s">
        <v>458</v>
      </c>
      <c r="C48" s="425">
        <v>1031</v>
      </c>
      <c r="D48" s="426">
        <v>1072</v>
      </c>
      <c r="E48" s="427">
        <v>519</v>
      </c>
      <c r="F48" s="426">
        <v>480</v>
      </c>
      <c r="G48" s="428">
        <f t="shared" si="6"/>
        <v>3102</v>
      </c>
      <c r="H48" s="429">
        <f t="shared" si="15"/>
        <v>0.0008000515829518345</v>
      </c>
      <c r="I48" s="430">
        <v>857</v>
      </c>
      <c r="J48" s="426">
        <v>827</v>
      </c>
      <c r="K48" s="427">
        <v>583</v>
      </c>
      <c r="L48" s="426">
        <v>597</v>
      </c>
      <c r="M48" s="428">
        <f t="shared" si="16"/>
        <v>2864</v>
      </c>
      <c r="N48" s="431">
        <f t="shared" si="17"/>
        <v>0.08310055865921795</v>
      </c>
      <c r="O48" s="425">
        <v>5112</v>
      </c>
      <c r="P48" s="426">
        <v>5118</v>
      </c>
      <c r="Q48" s="427">
        <v>2777</v>
      </c>
      <c r="R48" s="426">
        <v>2499</v>
      </c>
      <c r="S48" s="428">
        <f t="shared" si="18"/>
        <v>15506</v>
      </c>
      <c r="T48" s="429">
        <f t="shared" si="19"/>
        <v>0.0008188111322828302</v>
      </c>
      <c r="U48" s="430">
        <v>4517</v>
      </c>
      <c r="V48" s="426">
        <v>4272</v>
      </c>
      <c r="W48" s="427">
        <v>2960</v>
      </c>
      <c r="X48" s="426">
        <v>2658</v>
      </c>
      <c r="Y48" s="428">
        <f t="shared" si="20"/>
        <v>14407</v>
      </c>
      <c r="Z48" s="432">
        <f t="shared" si="21"/>
        <v>0.07628236274033462</v>
      </c>
    </row>
    <row r="49" spans="1:26" ht="21" customHeight="1">
      <c r="A49" s="423" t="s">
        <v>459</v>
      </c>
      <c r="B49" s="424" t="s">
        <v>460</v>
      </c>
      <c r="C49" s="425">
        <v>1233</v>
      </c>
      <c r="D49" s="426">
        <v>1330</v>
      </c>
      <c r="E49" s="427">
        <v>271</v>
      </c>
      <c r="F49" s="426">
        <v>207</v>
      </c>
      <c r="G49" s="428">
        <f t="shared" si="6"/>
        <v>3041</v>
      </c>
      <c r="H49" s="429">
        <f aca="true" t="shared" si="22" ref="H49:H63">G49/$G$9</f>
        <v>0.0007843187826423367</v>
      </c>
      <c r="I49" s="430">
        <v>1141</v>
      </c>
      <c r="J49" s="426">
        <v>1166</v>
      </c>
      <c r="K49" s="427">
        <v>66</v>
      </c>
      <c r="L49" s="426">
        <v>51</v>
      </c>
      <c r="M49" s="428">
        <f aca="true" t="shared" si="23" ref="M49:M63">SUM(I49:L49)</f>
        <v>2424</v>
      </c>
      <c r="N49" s="431">
        <f aca="true" t="shared" si="24" ref="N49:N63">IF(ISERROR(G49/M49-1),"         /0",(G49/M49-1))</f>
        <v>0.2545379537953796</v>
      </c>
      <c r="O49" s="425">
        <v>6111</v>
      </c>
      <c r="P49" s="426">
        <v>6980</v>
      </c>
      <c r="Q49" s="427">
        <v>936</v>
      </c>
      <c r="R49" s="426">
        <v>856</v>
      </c>
      <c r="S49" s="428">
        <f aca="true" t="shared" si="25" ref="S49:S63">SUM(O49:R49)</f>
        <v>14883</v>
      </c>
      <c r="T49" s="429">
        <f aca="true" t="shared" si="26" ref="T49:T63">S49/$S$9</f>
        <v>0.0007859129422007843</v>
      </c>
      <c r="U49" s="430">
        <v>5533</v>
      </c>
      <c r="V49" s="426">
        <v>5946</v>
      </c>
      <c r="W49" s="427">
        <v>299</v>
      </c>
      <c r="X49" s="426">
        <v>303</v>
      </c>
      <c r="Y49" s="428">
        <f aca="true" t="shared" si="27" ref="Y49:Y63">SUM(U49:X49)</f>
        <v>12081</v>
      </c>
      <c r="Z49" s="432">
        <f aca="true" t="shared" si="28" ref="Z49:Z63">IF(ISERROR(S49/Y49-1),"         /0",IF(S49/Y49&gt;5,"  *  ",(S49/Y49-1)))</f>
        <v>0.23193444251303696</v>
      </c>
    </row>
    <row r="50" spans="1:26" ht="21" customHeight="1">
      <c r="A50" s="423" t="s">
        <v>434</v>
      </c>
      <c r="B50" s="424" t="s">
        <v>461</v>
      </c>
      <c r="C50" s="425">
        <v>838</v>
      </c>
      <c r="D50" s="426">
        <v>883</v>
      </c>
      <c r="E50" s="427">
        <v>239</v>
      </c>
      <c r="F50" s="426">
        <v>394</v>
      </c>
      <c r="G50" s="428">
        <f t="shared" si="6"/>
        <v>2354</v>
      </c>
      <c r="H50" s="429">
        <f t="shared" si="22"/>
        <v>0.0006071313430911084</v>
      </c>
      <c r="I50" s="430">
        <v>574</v>
      </c>
      <c r="J50" s="426">
        <v>613</v>
      </c>
      <c r="K50" s="427">
        <v>8</v>
      </c>
      <c r="L50" s="426">
        <v>5</v>
      </c>
      <c r="M50" s="428">
        <f t="shared" si="23"/>
        <v>1200</v>
      </c>
      <c r="N50" s="431">
        <f t="shared" si="24"/>
        <v>0.9616666666666667</v>
      </c>
      <c r="O50" s="425">
        <v>3634</v>
      </c>
      <c r="P50" s="426">
        <v>3892</v>
      </c>
      <c r="Q50" s="427">
        <v>613</v>
      </c>
      <c r="R50" s="426">
        <v>1630</v>
      </c>
      <c r="S50" s="428">
        <f t="shared" si="25"/>
        <v>9769</v>
      </c>
      <c r="T50" s="429">
        <f t="shared" si="26"/>
        <v>0.0005158626306765747</v>
      </c>
      <c r="U50" s="430">
        <v>1807</v>
      </c>
      <c r="V50" s="426">
        <v>2000</v>
      </c>
      <c r="W50" s="427">
        <v>439</v>
      </c>
      <c r="X50" s="426">
        <v>1074</v>
      </c>
      <c r="Y50" s="428">
        <f t="shared" si="27"/>
        <v>5320</v>
      </c>
      <c r="Z50" s="432">
        <f t="shared" si="28"/>
        <v>0.8362781954887217</v>
      </c>
    </row>
    <row r="51" spans="1:26" ht="21" customHeight="1">
      <c r="A51" s="423" t="s">
        <v>462</v>
      </c>
      <c r="B51" s="424" t="s">
        <v>462</v>
      </c>
      <c r="C51" s="425">
        <v>924</v>
      </c>
      <c r="D51" s="426">
        <v>978</v>
      </c>
      <c r="E51" s="427">
        <v>91</v>
      </c>
      <c r="F51" s="426">
        <v>93</v>
      </c>
      <c r="G51" s="428">
        <f t="shared" si="6"/>
        <v>2086</v>
      </c>
      <c r="H51" s="429">
        <f t="shared" si="22"/>
        <v>0.0005380101876329873</v>
      </c>
      <c r="I51" s="430">
        <v>334</v>
      </c>
      <c r="J51" s="426">
        <v>364</v>
      </c>
      <c r="K51" s="427">
        <v>64</v>
      </c>
      <c r="L51" s="426">
        <v>63</v>
      </c>
      <c r="M51" s="428">
        <f t="shared" si="23"/>
        <v>825</v>
      </c>
      <c r="N51" s="431">
        <f t="shared" si="24"/>
        <v>1.5284848484848483</v>
      </c>
      <c r="O51" s="425">
        <v>3822</v>
      </c>
      <c r="P51" s="426">
        <v>4084</v>
      </c>
      <c r="Q51" s="427">
        <v>291</v>
      </c>
      <c r="R51" s="426">
        <v>309</v>
      </c>
      <c r="S51" s="428">
        <f t="shared" si="25"/>
        <v>8506</v>
      </c>
      <c r="T51" s="429">
        <f t="shared" si="26"/>
        <v>0.00044916854709130364</v>
      </c>
      <c r="U51" s="430">
        <v>3064</v>
      </c>
      <c r="V51" s="426">
        <v>2992</v>
      </c>
      <c r="W51" s="427">
        <v>703</v>
      </c>
      <c r="X51" s="426">
        <v>908</v>
      </c>
      <c r="Y51" s="428">
        <f t="shared" si="27"/>
        <v>7667</v>
      </c>
      <c r="Z51" s="432">
        <f t="shared" si="28"/>
        <v>0.10943002478153119</v>
      </c>
    </row>
    <row r="52" spans="1:26" ht="21" customHeight="1">
      <c r="A52" s="423" t="s">
        <v>463</v>
      </c>
      <c r="B52" s="424" t="s">
        <v>464</v>
      </c>
      <c r="C52" s="425">
        <v>870</v>
      </c>
      <c r="D52" s="426">
        <v>993</v>
      </c>
      <c r="E52" s="427">
        <v>0</v>
      </c>
      <c r="F52" s="426">
        <v>0</v>
      </c>
      <c r="G52" s="428">
        <f t="shared" si="6"/>
        <v>1863</v>
      </c>
      <c r="H52" s="429">
        <f t="shared" si="22"/>
        <v>0.0004804951963376104</v>
      </c>
      <c r="I52" s="430">
        <v>924</v>
      </c>
      <c r="J52" s="426">
        <v>994</v>
      </c>
      <c r="K52" s="427"/>
      <c r="L52" s="426"/>
      <c r="M52" s="428">
        <f t="shared" si="23"/>
        <v>1918</v>
      </c>
      <c r="N52" s="431">
        <f t="shared" si="24"/>
        <v>-0.02867570385818563</v>
      </c>
      <c r="O52" s="425">
        <v>4477</v>
      </c>
      <c r="P52" s="426">
        <v>4975</v>
      </c>
      <c r="Q52" s="427">
        <v>2</v>
      </c>
      <c r="R52" s="426">
        <v>2</v>
      </c>
      <c r="S52" s="428">
        <f t="shared" si="25"/>
        <v>9456</v>
      </c>
      <c r="T52" s="429">
        <f t="shared" si="26"/>
        <v>0.0004993343265101537</v>
      </c>
      <c r="U52" s="430">
        <v>5182</v>
      </c>
      <c r="V52" s="426">
        <v>6017</v>
      </c>
      <c r="W52" s="427"/>
      <c r="X52" s="426"/>
      <c r="Y52" s="428">
        <f t="shared" si="27"/>
        <v>11199</v>
      </c>
      <c r="Z52" s="432">
        <f t="shared" si="28"/>
        <v>-0.15563889633002947</v>
      </c>
    </row>
    <row r="53" spans="1:26" ht="21" customHeight="1">
      <c r="A53" s="423" t="s">
        <v>465</v>
      </c>
      <c r="B53" s="424" t="s">
        <v>465</v>
      </c>
      <c r="C53" s="425">
        <v>439</v>
      </c>
      <c r="D53" s="426">
        <v>463</v>
      </c>
      <c r="E53" s="427">
        <v>416</v>
      </c>
      <c r="F53" s="426">
        <v>405</v>
      </c>
      <c r="G53" s="428">
        <f t="shared" si="6"/>
        <v>1723</v>
      </c>
      <c r="H53" s="429">
        <f t="shared" si="22"/>
        <v>0.0004443871300535173</v>
      </c>
      <c r="I53" s="430">
        <v>519</v>
      </c>
      <c r="J53" s="426">
        <v>501</v>
      </c>
      <c r="K53" s="427">
        <v>482</v>
      </c>
      <c r="L53" s="426">
        <v>459</v>
      </c>
      <c r="M53" s="428">
        <f t="shared" si="23"/>
        <v>1961</v>
      </c>
      <c r="N53" s="431">
        <f t="shared" si="24"/>
        <v>-0.1213666496685365</v>
      </c>
      <c r="O53" s="425">
        <v>1991</v>
      </c>
      <c r="P53" s="426">
        <v>2042</v>
      </c>
      <c r="Q53" s="427">
        <v>2462</v>
      </c>
      <c r="R53" s="426">
        <v>2588</v>
      </c>
      <c r="S53" s="428">
        <f t="shared" si="25"/>
        <v>9083</v>
      </c>
      <c r="T53" s="429">
        <f t="shared" si="26"/>
        <v>0.0004796376573278052</v>
      </c>
      <c r="U53" s="430">
        <v>2182</v>
      </c>
      <c r="V53" s="426">
        <v>2160</v>
      </c>
      <c r="W53" s="427">
        <v>2657</v>
      </c>
      <c r="X53" s="426">
        <v>2510</v>
      </c>
      <c r="Y53" s="428">
        <f t="shared" si="27"/>
        <v>9509</v>
      </c>
      <c r="Z53" s="432">
        <f t="shared" si="28"/>
        <v>-0.044799663476706275</v>
      </c>
    </row>
    <row r="54" spans="1:26" ht="21" customHeight="1">
      <c r="A54" s="423" t="s">
        <v>454</v>
      </c>
      <c r="B54" s="424" t="s">
        <v>466</v>
      </c>
      <c r="C54" s="425">
        <v>0</v>
      </c>
      <c r="D54" s="426">
        <v>0</v>
      </c>
      <c r="E54" s="427">
        <v>686</v>
      </c>
      <c r="F54" s="426">
        <v>693</v>
      </c>
      <c r="G54" s="428">
        <f t="shared" si="6"/>
        <v>1379</v>
      </c>
      <c r="H54" s="429">
        <f t="shared" si="22"/>
        <v>0.0003556644528983171</v>
      </c>
      <c r="I54" s="430"/>
      <c r="J54" s="426"/>
      <c r="K54" s="427">
        <v>548</v>
      </c>
      <c r="L54" s="426">
        <v>614</v>
      </c>
      <c r="M54" s="428">
        <f t="shared" si="23"/>
        <v>1162</v>
      </c>
      <c r="N54" s="431">
        <f t="shared" si="24"/>
        <v>0.18674698795180733</v>
      </c>
      <c r="O54" s="425"/>
      <c r="P54" s="426"/>
      <c r="Q54" s="427">
        <v>2796</v>
      </c>
      <c r="R54" s="426">
        <v>2827</v>
      </c>
      <c r="S54" s="428">
        <f t="shared" si="25"/>
        <v>5623</v>
      </c>
      <c r="T54" s="429">
        <f t="shared" si="26"/>
        <v>0.00029692860807599343</v>
      </c>
      <c r="U54" s="430"/>
      <c r="V54" s="426"/>
      <c r="W54" s="427">
        <v>2402</v>
      </c>
      <c r="X54" s="426">
        <v>2768</v>
      </c>
      <c r="Y54" s="428">
        <f t="shared" si="27"/>
        <v>5170</v>
      </c>
      <c r="Z54" s="432">
        <f t="shared" si="28"/>
        <v>0.08762088974854931</v>
      </c>
    </row>
    <row r="55" spans="1:26" ht="21" customHeight="1">
      <c r="A55" s="423" t="s">
        <v>467</v>
      </c>
      <c r="B55" s="424" t="s">
        <v>468</v>
      </c>
      <c r="C55" s="425">
        <v>292</v>
      </c>
      <c r="D55" s="426">
        <v>263</v>
      </c>
      <c r="E55" s="427">
        <v>393</v>
      </c>
      <c r="F55" s="426">
        <v>398</v>
      </c>
      <c r="G55" s="428">
        <f t="shared" si="6"/>
        <v>1346</v>
      </c>
      <c r="H55" s="429">
        <f t="shared" si="22"/>
        <v>0.00034715326584563804</v>
      </c>
      <c r="I55" s="430"/>
      <c r="J55" s="426"/>
      <c r="K55" s="427">
        <v>565</v>
      </c>
      <c r="L55" s="426">
        <v>472</v>
      </c>
      <c r="M55" s="428">
        <f t="shared" si="23"/>
        <v>1037</v>
      </c>
      <c r="N55" s="431">
        <f t="shared" si="24"/>
        <v>0.29797492767598843</v>
      </c>
      <c r="O55" s="425">
        <v>1364</v>
      </c>
      <c r="P55" s="426">
        <v>1237</v>
      </c>
      <c r="Q55" s="427">
        <v>3717</v>
      </c>
      <c r="R55" s="426">
        <v>2920</v>
      </c>
      <c r="S55" s="428">
        <f t="shared" si="25"/>
        <v>9238</v>
      </c>
      <c r="T55" s="429">
        <f t="shared" si="26"/>
        <v>0.00048782260028561755</v>
      </c>
      <c r="U55" s="430">
        <v>804</v>
      </c>
      <c r="V55" s="426">
        <v>646</v>
      </c>
      <c r="W55" s="427">
        <v>3150</v>
      </c>
      <c r="X55" s="426">
        <v>2541</v>
      </c>
      <c r="Y55" s="428">
        <f t="shared" si="27"/>
        <v>7141</v>
      </c>
      <c r="Z55" s="432">
        <f t="shared" si="28"/>
        <v>0.29365635065116935</v>
      </c>
    </row>
    <row r="56" spans="1:26" ht="21" customHeight="1">
      <c r="A56" s="423" t="s">
        <v>469</v>
      </c>
      <c r="B56" s="424" t="s">
        <v>470</v>
      </c>
      <c r="C56" s="425">
        <v>0</v>
      </c>
      <c r="D56" s="426">
        <v>0</v>
      </c>
      <c r="E56" s="427">
        <v>601</v>
      </c>
      <c r="F56" s="426">
        <v>600</v>
      </c>
      <c r="G56" s="428">
        <f t="shared" si="6"/>
        <v>1201</v>
      </c>
      <c r="H56" s="429">
        <f t="shared" si="22"/>
        <v>0.00030975562576568443</v>
      </c>
      <c r="I56" s="430"/>
      <c r="J56" s="426"/>
      <c r="K56" s="427">
        <v>426</v>
      </c>
      <c r="L56" s="426">
        <v>349</v>
      </c>
      <c r="M56" s="428">
        <f t="shared" si="23"/>
        <v>775</v>
      </c>
      <c r="N56" s="431">
        <f t="shared" si="24"/>
        <v>0.5496774193548386</v>
      </c>
      <c r="O56" s="425"/>
      <c r="P56" s="426"/>
      <c r="Q56" s="427">
        <v>3024</v>
      </c>
      <c r="R56" s="426">
        <v>2667</v>
      </c>
      <c r="S56" s="428">
        <f t="shared" si="25"/>
        <v>5691</v>
      </c>
      <c r="T56" s="429">
        <f t="shared" si="26"/>
        <v>0.0003005194217607111</v>
      </c>
      <c r="U56" s="430">
        <v>116</v>
      </c>
      <c r="V56" s="426">
        <v>109</v>
      </c>
      <c r="W56" s="427">
        <v>2758</v>
      </c>
      <c r="X56" s="426">
        <v>2592</v>
      </c>
      <c r="Y56" s="428">
        <f t="shared" si="27"/>
        <v>5575</v>
      </c>
      <c r="Z56" s="432">
        <f t="shared" si="28"/>
        <v>0.02080717488789241</v>
      </c>
    </row>
    <row r="57" spans="1:26" ht="21" customHeight="1">
      <c r="A57" s="423" t="s">
        <v>471</v>
      </c>
      <c r="B57" s="424" t="s">
        <v>471</v>
      </c>
      <c r="C57" s="425">
        <v>493</v>
      </c>
      <c r="D57" s="426">
        <v>467</v>
      </c>
      <c r="E57" s="427">
        <v>136</v>
      </c>
      <c r="F57" s="426">
        <v>76</v>
      </c>
      <c r="G57" s="428">
        <f t="shared" si="6"/>
        <v>1172</v>
      </c>
      <c r="H57" s="429">
        <f t="shared" si="22"/>
        <v>0.00030227609774969373</v>
      </c>
      <c r="I57" s="430">
        <v>487</v>
      </c>
      <c r="J57" s="426">
        <v>466</v>
      </c>
      <c r="K57" s="427">
        <v>2</v>
      </c>
      <c r="L57" s="426">
        <v>7</v>
      </c>
      <c r="M57" s="428">
        <f t="shared" si="23"/>
        <v>962</v>
      </c>
      <c r="N57" s="431">
        <f t="shared" si="24"/>
        <v>0.21829521829521825</v>
      </c>
      <c r="O57" s="425">
        <v>2540</v>
      </c>
      <c r="P57" s="426">
        <v>2230</v>
      </c>
      <c r="Q57" s="427">
        <v>291</v>
      </c>
      <c r="R57" s="426">
        <v>209</v>
      </c>
      <c r="S57" s="428">
        <f t="shared" si="25"/>
        <v>5270</v>
      </c>
      <c r="T57" s="429">
        <f t="shared" si="26"/>
        <v>0.00027828806056562073</v>
      </c>
      <c r="U57" s="430">
        <v>2302</v>
      </c>
      <c r="V57" s="426">
        <v>2210</v>
      </c>
      <c r="W57" s="427">
        <v>88</v>
      </c>
      <c r="X57" s="426">
        <v>121</v>
      </c>
      <c r="Y57" s="428">
        <f t="shared" si="27"/>
        <v>4721</v>
      </c>
      <c r="Z57" s="432">
        <f t="shared" si="28"/>
        <v>0.11628892183859363</v>
      </c>
    </row>
    <row r="58" spans="1:26" ht="21" customHeight="1">
      <c r="A58" s="423" t="s">
        <v>472</v>
      </c>
      <c r="B58" s="424" t="s">
        <v>473</v>
      </c>
      <c r="C58" s="425">
        <v>405</v>
      </c>
      <c r="D58" s="426">
        <v>577</v>
      </c>
      <c r="E58" s="427">
        <v>44</v>
      </c>
      <c r="F58" s="426">
        <v>57</v>
      </c>
      <c r="G58" s="428">
        <f t="shared" si="6"/>
        <v>1083</v>
      </c>
      <c r="H58" s="429">
        <f t="shared" si="22"/>
        <v>0.0002793216841833774</v>
      </c>
      <c r="I58" s="430">
        <v>470</v>
      </c>
      <c r="J58" s="426">
        <v>537</v>
      </c>
      <c r="K58" s="427">
        <v>31</v>
      </c>
      <c r="L58" s="426">
        <v>21</v>
      </c>
      <c r="M58" s="428">
        <f t="shared" si="23"/>
        <v>1059</v>
      </c>
      <c r="N58" s="431">
        <f t="shared" si="24"/>
        <v>0.022662889518413554</v>
      </c>
      <c r="O58" s="425">
        <v>1928</v>
      </c>
      <c r="P58" s="426">
        <v>2899</v>
      </c>
      <c r="Q58" s="427">
        <v>184</v>
      </c>
      <c r="R58" s="426">
        <v>167</v>
      </c>
      <c r="S58" s="428">
        <f t="shared" si="25"/>
        <v>5178</v>
      </c>
      <c r="T58" s="429">
        <f t="shared" si="26"/>
        <v>0.0002734299008745321</v>
      </c>
      <c r="U58" s="430">
        <v>2170</v>
      </c>
      <c r="V58" s="426">
        <v>2734</v>
      </c>
      <c r="W58" s="427">
        <v>197</v>
      </c>
      <c r="X58" s="426">
        <v>229</v>
      </c>
      <c r="Y58" s="428">
        <f t="shared" si="27"/>
        <v>5330</v>
      </c>
      <c r="Z58" s="432">
        <f t="shared" si="28"/>
        <v>-0.028517823639774842</v>
      </c>
    </row>
    <row r="59" spans="1:26" ht="21" customHeight="1">
      <c r="A59" s="423" t="s">
        <v>474</v>
      </c>
      <c r="B59" s="424" t="s">
        <v>474</v>
      </c>
      <c r="C59" s="425">
        <v>499</v>
      </c>
      <c r="D59" s="426">
        <v>459</v>
      </c>
      <c r="E59" s="427">
        <v>0</v>
      </c>
      <c r="F59" s="426">
        <v>0</v>
      </c>
      <c r="G59" s="428">
        <f t="shared" si="6"/>
        <v>958</v>
      </c>
      <c r="H59" s="429">
        <f t="shared" si="22"/>
        <v>0.00024708233928686567</v>
      </c>
      <c r="I59" s="430">
        <v>496</v>
      </c>
      <c r="J59" s="426">
        <v>452</v>
      </c>
      <c r="K59" s="427">
        <v>2</v>
      </c>
      <c r="L59" s="426">
        <v>4</v>
      </c>
      <c r="M59" s="428">
        <f t="shared" si="23"/>
        <v>954</v>
      </c>
      <c r="N59" s="431">
        <f t="shared" si="24"/>
        <v>0.004192872117400492</v>
      </c>
      <c r="O59" s="425">
        <v>3766</v>
      </c>
      <c r="P59" s="426">
        <v>3135</v>
      </c>
      <c r="Q59" s="427">
        <v>42</v>
      </c>
      <c r="R59" s="426">
        <v>54</v>
      </c>
      <c r="S59" s="428">
        <f t="shared" si="25"/>
        <v>6997</v>
      </c>
      <c r="T59" s="429">
        <f t="shared" si="26"/>
        <v>0.00036948416694073023</v>
      </c>
      <c r="U59" s="430">
        <v>3259</v>
      </c>
      <c r="V59" s="426">
        <v>2834</v>
      </c>
      <c r="W59" s="427">
        <v>41</v>
      </c>
      <c r="X59" s="426">
        <v>45</v>
      </c>
      <c r="Y59" s="428">
        <f t="shared" si="27"/>
        <v>6179</v>
      </c>
      <c r="Z59" s="432">
        <f t="shared" si="28"/>
        <v>0.13238388088687492</v>
      </c>
    </row>
    <row r="60" spans="1:26" ht="21" customHeight="1">
      <c r="A60" s="423" t="s">
        <v>475</v>
      </c>
      <c r="B60" s="424" t="s">
        <v>476</v>
      </c>
      <c r="C60" s="425">
        <v>485</v>
      </c>
      <c r="D60" s="426">
        <v>417</v>
      </c>
      <c r="E60" s="427">
        <v>0</v>
      </c>
      <c r="F60" s="426">
        <v>0</v>
      </c>
      <c r="G60" s="428">
        <f t="shared" si="6"/>
        <v>902</v>
      </c>
      <c r="H60" s="429">
        <f t="shared" si="22"/>
        <v>0.00023263911277322845</v>
      </c>
      <c r="I60" s="430"/>
      <c r="J60" s="426"/>
      <c r="K60" s="427">
        <v>558</v>
      </c>
      <c r="L60" s="426">
        <v>530</v>
      </c>
      <c r="M60" s="428">
        <f t="shared" si="23"/>
        <v>1088</v>
      </c>
      <c r="N60" s="431">
        <f t="shared" si="24"/>
        <v>-0.17095588235294112</v>
      </c>
      <c r="O60" s="425">
        <v>2192</v>
      </c>
      <c r="P60" s="426">
        <v>1956</v>
      </c>
      <c r="Q60" s="427">
        <v>16</v>
      </c>
      <c r="R60" s="426">
        <v>16</v>
      </c>
      <c r="S60" s="428">
        <f t="shared" si="25"/>
        <v>4180</v>
      </c>
      <c r="T60" s="429">
        <f t="shared" si="26"/>
        <v>0.0002207294294429402</v>
      </c>
      <c r="U60" s="430"/>
      <c r="V60" s="426"/>
      <c r="W60" s="427">
        <v>2346</v>
      </c>
      <c r="X60" s="426">
        <v>2196</v>
      </c>
      <c r="Y60" s="428">
        <f t="shared" si="27"/>
        <v>4542</v>
      </c>
      <c r="Z60" s="432">
        <f t="shared" si="28"/>
        <v>-0.07970057243505069</v>
      </c>
    </row>
    <row r="61" spans="1:26" ht="21" customHeight="1">
      <c r="A61" s="423" t="s">
        <v>477</v>
      </c>
      <c r="B61" s="424" t="s">
        <v>477</v>
      </c>
      <c r="C61" s="425">
        <v>339</v>
      </c>
      <c r="D61" s="426">
        <v>396</v>
      </c>
      <c r="E61" s="427">
        <v>72</v>
      </c>
      <c r="F61" s="426">
        <v>13</v>
      </c>
      <c r="G61" s="428">
        <f t="shared" si="6"/>
        <v>820</v>
      </c>
      <c r="H61" s="429">
        <f t="shared" si="22"/>
        <v>0.00021149010252111678</v>
      </c>
      <c r="I61" s="430">
        <v>526</v>
      </c>
      <c r="J61" s="426">
        <v>572</v>
      </c>
      <c r="K61" s="427">
        <v>101</v>
      </c>
      <c r="L61" s="426">
        <v>22</v>
      </c>
      <c r="M61" s="428">
        <f t="shared" si="23"/>
        <v>1221</v>
      </c>
      <c r="N61" s="431">
        <f t="shared" si="24"/>
        <v>-0.3284193284193284</v>
      </c>
      <c r="O61" s="425">
        <v>1919</v>
      </c>
      <c r="P61" s="426">
        <v>2352</v>
      </c>
      <c r="Q61" s="427">
        <v>476</v>
      </c>
      <c r="R61" s="426">
        <v>152</v>
      </c>
      <c r="S61" s="428">
        <f t="shared" si="25"/>
        <v>4899</v>
      </c>
      <c r="T61" s="429">
        <f t="shared" si="26"/>
        <v>0.0002586970035504698</v>
      </c>
      <c r="U61" s="430">
        <v>3057</v>
      </c>
      <c r="V61" s="426">
        <v>2847</v>
      </c>
      <c r="W61" s="427">
        <v>454</v>
      </c>
      <c r="X61" s="426">
        <v>695</v>
      </c>
      <c r="Y61" s="428">
        <f t="shared" si="27"/>
        <v>7053</v>
      </c>
      <c r="Z61" s="432">
        <f t="shared" si="28"/>
        <v>-0.30540195661420677</v>
      </c>
    </row>
    <row r="62" spans="1:26" ht="21" customHeight="1">
      <c r="A62" s="423" t="s">
        <v>478</v>
      </c>
      <c r="B62" s="424" t="s">
        <v>478</v>
      </c>
      <c r="C62" s="425">
        <v>420</v>
      </c>
      <c r="D62" s="426">
        <v>398</v>
      </c>
      <c r="E62" s="427">
        <v>0</v>
      </c>
      <c r="F62" s="426">
        <v>0</v>
      </c>
      <c r="G62" s="428">
        <f t="shared" si="6"/>
        <v>818</v>
      </c>
      <c r="H62" s="429">
        <f t="shared" si="22"/>
        <v>0.00021097427300277257</v>
      </c>
      <c r="I62" s="430">
        <v>380</v>
      </c>
      <c r="J62" s="426">
        <v>341</v>
      </c>
      <c r="K62" s="427">
        <v>2</v>
      </c>
      <c r="L62" s="426">
        <v>3</v>
      </c>
      <c r="M62" s="428">
        <f t="shared" si="23"/>
        <v>726</v>
      </c>
      <c r="N62" s="431">
        <f t="shared" si="24"/>
        <v>0.1267217630853994</v>
      </c>
      <c r="O62" s="425">
        <v>2757</v>
      </c>
      <c r="P62" s="426">
        <v>2500</v>
      </c>
      <c r="Q62" s="427">
        <v>495</v>
      </c>
      <c r="R62" s="426">
        <v>386</v>
      </c>
      <c r="S62" s="428">
        <f t="shared" si="25"/>
        <v>6138</v>
      </c>
      <c r="T62" s="429">
        <f t="shared" si="26"/>
        <v>0.00032412374112937006</v>
      </c>
      <c r="U62" s="430">
        <v>2153</v>
      </c>
      <c r="V62" s="426">
        <v>2262</v>
      </c>
      <c r="W62" s="427">
        <v>10</v>
      </c>
      <c r="X62" s="426">
        <v>11</v>
      </c>
      <c r="Y62" s="428">
        <f t="shared" si="27"/>
        <v>4436</v>
      </c>
      <c r="Z62" s="432">
        <f t="shared" si="28"/>
        <v>0.38367899008115414</v>
      </c>
    </row>
    <row r="63" spans="1:26" ht="21" customHeight="1" thickBot="1">
      <c r="A63" s="433" t="s">
        <v>52</v>
      </c>
      <c r="B63" s="434" t="s">
        <v>52</v>
      </c>
      <c r="C63" s="435">
        <v>260</v>
      </c>
      <c r="D63" s="436">
        <v>289</v>
      </c>
      <c r="E63" s="437">
        <v>5075</v>
      </c>
      <c r="F63" s="436">
        <v>4975</v>
      </c>
      <c r="G63" s="438">
        <f t="shared" si="6"/>
        <v>10599</v>
      </c>
      <c r="H63" s="439">
        <f t="shared" si="22"/>
        <v>0.0027336385324650205</v>
      </c>
      <c r="I63" s="440">
        <v>347</v>
      </c>
      <c r="J63" s="436">
        <v>341</v>
      </c>
      <c r="K63" s="437">
        <v>4941</v>
      </c>
      <c r="L63" s="436">
        <v>4939</v>
      </c>
      <c r="M63" s="438">
        <f t="shared" si="23"/>
        <v>10568</v>
      </c>
      <c r="N63" s="441">
        <f t="shared" si="24"/>
        <v>0.00293338380015129</v>
      </c>
      <c r="O63" s="435">
        <v>1144</v>
      </c>
      <c r="P63" s="436">
        <v>1137</v>
      </c>
      <c r="Q63" s="437">
        <v>26916</v>
      </c>
      <c r="R63" s="436">
        <v>26262</v>
      </c>
      <c r="S63" s="438">
        <f t="shared" si="25"/>
        <v>55459</v>
      </c>
      <c r="T63" s="439">
        <f t="shared" si="26"/>
        <v>0.0029285725903052677</v>
      </c>
      <c r="U63" s="440">
        <v>1666</v>
      </c>
      <c r="V63" s="436">
        <v>1822</v>
      </c>
      <c r="W63" s="437">
        <v>28570</v>
      </c>
      <c r="X63" s="436">
        <v>28015</v>
      </c>
      <c r="Y63" s="438">
        <f t="shared" si="27"/>
        <v>60073</v>
      </c>
      <c r="Z63" s="442">
        <f t="shared" si="28"/>
        <v>-0.0768065520283655</v>
      </c>
    </row>
    <row r="64" spans="1:2" ht="8.25" customHeight="1" thickTop="1">
      <c r="A64" s="113"/>
      <c r="B64" s="113"/>
    </row>
    <row r="65" spans="1:2" ht="15">
      <c r="A65" s="113" t="s">
        <v>139</v>
      </c>
      <c r="B65" s="113"/>
    </row>
  </sheetData>
  <sheetProtection/>
  <mergeCells count="27">
    <mergeCell ref="B5:B8"/>
    <mergeCell ref="O7:P7"/>
    <mergeCell ref="Q7:R7"/>
    <mergeCell ref="S7:S8"/>
    <mergeCell ref="U7:V7"/>
    <mergeCell ref="W7:X7"/>
    <mergeCell ref="M7:M8"/>
    <mergeCell ref="Y7:Y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1:Z1"/>
    <mergeCell ref="A3:Z3"/>
    <mergeCell ref="A4:Z4"/>
    <mergeCell ref="A5:A8"/>
    <mergeCell ref="C5:N5"/>
    <mergeCell ref="O5:Z5"/>
    <mergeCell ref="C6:G6"/>
    <mergeCell ref="H6:H8"/>
    <mergeCell ref="I6:M6"/>
    <mergeCell ref="N6:N8"/>
  </mergeCells>
  <conditionalFormatting sqref="Z3 N3 N5:N8 Z5:Z8 Z64:Z65536 N64:N65536">
    <cfRule type="cellIs" priority="3" dxfId="93" operator="lessThan" stopIfTrue="1">
      <formula>0</formula>
    </cfRule>
  </conditionalFormatting>
  <conditionalFormatting sqref="N9:N63 Z9:Z63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57"/>
  <sheetViews>
    <sheetView showGridLines="0" zoomScale="80" zoomScaleNormal="80" zoomScalePageLayoutView="0" workbookViewId="0" topLeftCell="A1">
      <selection activeCell="U10" sqref="U10:X54"/>
    </sheetView>
  </sheetViews>
  <sheetFormatPr defaultColWidth="8.00390625" defaultRowHeight="15"/>
  <cols>
    <col min="1" max="1" width="30.28125" style="112" customWidth="1"/>
    <col min="2" max="2" width="40.421875" style="112" bestFit="1" customWidth="1"/>
    <col min="3" max="3" width="9.57421875" style="112" customWidth="1"/>
    <col min="4" max="4" width="10.421875" style="112" customWidth="1"/>
    <col min="5" max="5" width="8.57421875" style="112" bestFit="1" customWidth="1"/>
    <col min="6" max="6" width="10.57421875" style="112" bestFit="1" customWidth="1"/>
    <col min="7" max="7" width="10.00390625" style="112" customWidth="1"/>
    <col min="8" max="8" width="10.7109375" style="112" customWidth="1"/>
    <col min="9" max="9" width="9.421875" style="112" customWidth="1"/>
    <col min="10" max="10" width="11.57421875" style="112" bestFit="1" customWidth="1"/>
    <col min="11" max="11" width="9.00390625" style="112" bestFit="1" customWidth="1"/>
    <col min="12" max="12" width="10.57421875" style="112" bestFit="1" customWidth="1"/>
    <col min="13" max="13" width="9.8515625" style="112" customWidth="1"/>
    <col min="14" max="14" width="10.00390625" style="112" customWidth="1"/>
    <col min="15" max="15" width="10.421875" style="112" customWidth="1"/>
    <col min="16" max="16" width="12.421875" style="112" bestFit="1" customWidth="1"/>
    <col min="17" max="17" width="9.421875" style="112" customWidth="1"/>
    <col min="18" max="18" width="10.57421875" style="112" bestFit="1" customWidth="1"/>
    <col min="19" max="19" width="11.8515625" style="112" customWidth="1"/>
    <col min="20" max="20" width="10.140625" style="112" customWidth="1"/>
    <col min="21" max="21" width="10.28125" style="112" customWidth="1"/>
    <col min="22" max="22" width="11.57421875" style="112" bestFit="1" customWidth="1"/>
    <col min="23" max="24" width="10.28125" style="112" customWidth="1"/>
    <col min="25" max="25" width="10.7109375" style="112" customWidth="1"/>
    <col min="26" max="26" width="9.8515625" style="112" bestFit="1" customWidth="1"/>
    <col min="27" max="16384" width="8.00390625" style="112" customWidth="1"/>
  </cols>
  <sheetData>
    <row r="1" spans="1:24" ht="18.75" thickBot="1">
      <c r="A1" s="258" t="s">
        <v>121</v>
      </c>
      <c r="B1" s="259"/>
      <c r="C1" s="259"/>
      <c r="W1" s="347" t="s">
        <v>27</v>
      </c>
      <c r="X1" s="348"/>
    </row>
    <row r="2" ht="5.25" customHeight="1" thickBot="1"/>
    <row r="3" spans="1:26" ht="24.75" customHeight="1" thickTop="1">
      <c r="A3" s="598" t="s">
        <v>120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599"/>
      <c r="Z3" s="600"/>
    </row>
    <row r="4" spans="1:26" ht="21" customHeight="1" thickBot="1">
      <c r="A4" s="612" t="s">
        <v>43</v>
      </c>
      <c r="B4" s="613"/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613"/>
      <c r="P4" s="613"/>
      <c r="Q4" s="613"/>
      <c r="R4" s="613"/>
      <c r="S4" s="613"/>
      <c r="T4" s="613"/>
      <c r="U4" s="613"/>
      <c r="V4" s="613"/>
      <c r="W4" s="613"/>
      <c r="X4" s="613"/>
      <c r="Y4" s="613"/>
      <c r="Z4" s="614"/>
    </row>
    <row r="5" spans="1:26" s="131" customFormat="1" ht="19.5" customHeight="1" thickBot="1" thickTop="1">
      <c r="A5" s="683" t="s">
        <v>117</v>
      </c>
      <c r="B5" s="693" t="s">
        <v>118</v>
      </c>
      <c r="C5" s="696" t="s">
        <v>35</v>
      </c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8"/>
      <c r="O5" s="699" t="s">
        <v>34</v>
      </c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8"/>
    </row>
    <row r="6" spans="1:26" s="130" customFormat="1" ht="26.25" customHeight="1" thickBot="1">
      <c r="A6" s="684"/>
      <c r="B6" s="694"/>
      <c r="C6" s="689" t="s">
        <v>149</v>
      </c>
      <c r="D6" s="690"/>
      <c r="E6" s="690"/>
      <c r="F6" s="690"/>
      <c r="G6" s="691"/>
      <c r="H6" s="700" t="s">
        <v>33</v>
      </c>
      <c r="I6" s="689" t="s">
        <v>146</v>
      </c>
      <c r="J6" s="690"/>
      <c r="K6" s="690"/>
      <c r="L6" s="690"/>
      <c r="M6" s="691"/>
      <c r="N6" s="700" t="s">
        <v>32</v>
      </c>
      <c r="O6" s="692" t="s">
        <v>147</v>
      </c>
      <c r="P6" s="690"/>
      <c r="Q6" s="690"/>
      <c r="R6" s="690"/>
      <c r="S6" s="691"/>
      <c r="T6" s="700" t="s">
        <v>33</v>
      </c>
      <c r="U6" s="692" t="s">
        <v>148</v>
      </c>
      <c r="V6" s="690"/>
      <c r="W6" s="690"/>
      <c r="X6" s="690"/>
      <c r="Y6" s="691"/>
      <c r="Z6" s="700" t="s">
        <v>32</v>
      </c>
    </row>
    <row r="7" spans="1:26" s="125" customFormat="1" ht="26.25" customHeight="1">
      <c r="A7" s="685"/>
      <c r="B7" s="694"/>
      <c r="C7" s="595" t="s">
        <v>21</v>
      </c>
      <c r="D7" s="611"/>
      <c r="E7" s="590" t="s">
        <v>20</v>
      </c>
      <c r="F7" s="611"/>
      <c r="G7" s="592" t="s">
        <v>16</v>
      </c>
      <c r="H7" s="606"/>
      <c r="I7" s="703" t="s">
        <v>21</v>
      </c>
      <c r="J7" s="611"/>
      <c r="K7" s="590" t="s">
        <v>20</v>
      </c>
      <c r="L7" s="611"/>
      <c r="M7" s="592" t="s">
        <v>16</v>
      </c>
      <c r="N7" s="606"/>
      <c r="O7" s="703" t="s">
        <v>21</v>
      </c>
      <c r="P7" s="611"/>
      <c r="Q7" s="590" t="s">
        <v>20</v>
      </c>
      <c r="R7" s="611"/>
      <c r="S7" s="592" t="s">
        <v>16</v>
      </c>
      <c r="T7" s="606"/>
      <c r="U7" s="703" t="s">
        <v>21</v>
      </c>
      <c r="V7" s="611"/>
      <c r="W7" s="590" t="s">
        <v>20</v>
      </c>
      <c r="X7" s="611"/>
      <c r="Y7" s="592" t="s">
        <v>16</v>
      </c>
      <c r="Z7" s="606"/>
    </row>
    <row r="8" spans="1:26" s="125" customFormat="1" ht="19.5" customHeight="1" thickBot="1">
      <c r="A8" s="686"/>
      <c r="B8" s="695"/>
      <c r="C8" s="128" t="s">
        <v>30</v>
      </c>
      <c r="D8" s="126" t="s">
        <v>29</v>
      </c>
      <c r="E8" s="127" t="s">
        <v>30</v>
      </c>
      <c r="F8" s="260" t="s">
        <v>29</v>
      </c>
      <c r="G8" s="702"/>
      <c r="H8" s="701"/>
      <c r="I8" s="128" t="s">
        <v>30</v>
      </c>
      <c r="J8" s="126" t="s">
        <v>29</v>
      </c>
      <c r="K8" s="127" t="s">
        <v>30</v>
      </c>
      <c r="L8" s="260" t="s">
        <v>29</v>
      </c>
      <c r="M8" s="702"/>
      <c r="N8" s="701"/>
      <c r="O8" s="128" t="s">
        <v>30</v>
      </c>
      <c r="P8" s="126" t="s">
        <v>29</v>
      </c>
      <c r="Q8" s="127" t="s">
        <v>30</v>
      </c>
      <c r="R8" s="260" t="s">
        <v>29</v>
      </c>
      <c r="S8" s="702"/>
      <c r="T8" s="701"/>
      <c r="U8" s="128" t="s">
        <v>30</v>
      </c>
      <c r="V8" s="126" t="s">
        <v>29</v>
      </c>
      <c r="W8" s="127" t="s">
        <v>30</v>
      </c>
      <c r="X8" s="260" t="s">
        <v>29</v>
      </c>
      <c r="Y8" s="702"/>
      <c r="Z8" s="701"/>
    </row>
    <row r="9" spans="1:26" s="114" customFormat="1" ht="18" customHeight="1" thickBot="1" thickTop="1">
      <c r="A9" s="124" t="s">
        <v>23</v>
      </c>
      <c r="B9" s="257"/>
      <c r="C9" s="123">
        <f>SUM(C10:C54)</f>
        <v>12638.63</v>
      </c>
      <c r="D9" s="117">
        <f>SUM(D10:D54)</f>
        <v>12638.630000000001</v>
      </c>
      <c r="E9" s="118">
        <f>SUM(E10:E54)</f>
        <v>885.7980000000005</v>
      </c>
      <c r="F9" s="117">
        <f>SUM(F10:F54)</f>
        <v>885.7980000000002</v>
      </c>
      <c r="G9" s="116">
        <f aca="true" t="shared" si="0" ref="G9:G20">SUM(C9:F9)</f>
        <v>27048.856</v>
      </c>
      <c r="H9" s="120">
        <f aca="true" t="shared" si="1" ref="H9:H54">G9/$G$9</f>
        <v>1</v>
      </c>
      <c r="I9" s="119">
        <f>SUM(I10:I54)</f>
        <v>13080.334</v>
      </c>
      <c r="J9" s="117">
        <f>SUM(J10:J54)</f>
        <v>13080.334</v>
      </c>
      <c r="K9" s="118">
        <f>SUM(K10:K54)</f>
        <v>1159.194</v>
      </c>
      <c r="L9" s="117">
        <f>SUM(L10:L54)</f>
        <v>1159.194</v>
      </c>
      <c r="M9" s="116">
        <f aca="true" t="shared" si="2" ref="M9:M20">SUM(I9:L9)</f>
        <v>28479.056</v>
      </c>
      <c r="N9" s="122">
        <f aca="true" t="shared" si="3" ref="N9:N20">IF(ISERROR(G9/M9-1),"         /0",(G9/M9-1))</f>
        <v>-0.05021936120354553</v>
      </c>
      <c r="O9" s="121">
        <f>SUM(O10:O54)</f>
        <v>62499.11099999999</v>
      </c>
      <c r="P9" s="117">
        <f>SUM(P10:P54)</f>
        <v>62499.110999999975</v>
      </c>
      <c r="Q9" s="118">
        <f>SUM(Q10:Q54)</f>
        <v>7972.586000000002</v>
      </c>
      <c r="R9" s="117">
        <f>SUM(R10:R54)</f>
        <v>7972.5859999999975</v>
      </c>
      <c r="S9" s="116">
        <f aca="true" t="shared" si="4" ref="S9:S20">SUM(O9:R9)</f>
        <v>140943.39399999997</v>
      </c>
      <c r="T9" s="120">
        <f aca="true" t="shared" si="5" ref="T9:T54">S9/$S$9</f>
        <v>1</v>
      </c>
      <c r="U9" s="119">
        <f>SUM(U10:U54)</f>
        <v>62276.053</v>
      </c>
      <c r="V9" s="117">
        <f>SUM(V10:V54)</f>
        <v>62276.053000000014</v>
      </c>
      <c r="W9" s="118">
        <f>SUM(W10:W54)</f>
        <v>5095.080599999998</v>
      </c>
      <c r="X9" s="117">
        <f>SUM(X10:X54)</f>
        <v>5095.0806</v>
      </c>
      <c r="Y9" s="116">
        <f aca="true" t="shared" si="6" ref="Y9:Y20">SUM(U9:X9)</f>
        <v>134742.2672</v>
      </c>
      <c r="Z9" s="115">
        <f>IF(ISERROR(S9/Y9-1),"         /0",(S9/Y9-1))</f>
        <v>0.04602213491625129</v>
      </c>
    </row>
    <row r="10" spans="1:26" ht="18.75" customHeight="1" thickTop="1">
      <c r="A10" s="443" t="s">
        <v>383</v>
      </c>
      <c r="B10" s="444" t="s">
        <v>384</v>
      </c>
      <c r="C10" s="445">
        <v>6061.113999999997</v>
      </c>
      <c r="D10" s="446">
        <v>4631.8730000000005</v>
      </c>
      <c r="E10" s="447">
        <v>162.50800000000007</v>
      </c>
      <c r="F10" s="446">
        <v>27.148000000000003</v>
      </c>
      <c r="G10" s="448">
        <f t="shared" si="0"/>
        <v>10882.642999999996</v>
      </c>
      <c r="H10" s="449">
        <f t="shared" si="1"/>
        <v>0.40233283803204084</v>
      </c>
      <c r="I10" s="450">
        <v>6394.996000000002</v>
      </c>
      <c r="J10" s="446">
        <v>4811.221000000002</v>
      </c>
      <c r="K10" s="447">
        <v>261.53700000000003</v>
      </c>
      <c r="L10" s="446">
        <v>52.727000000000004</v>
      </c>
      <c r="M10" s="448">
        <f t="shared" si="2"/>
        <v>11520.481000000005</v>
      </c>
      <c r="N10" s="451">
        <f t="shared" si="3"/>
        <v>-0.05536557023964617</v>
      </c>
      <c r="O10" s="445">
        <v>29740.327000000012</v>
      </c>
      <c r="P10" s="446">
        <v>22909.535999999996</v>
      </c>
      <c r="Q10" s="447">
        <v>2208.8740000000007</v>
      </c>
      <c r="R10" s="446">
        <v>1255.4669999999994</v>
      </c>
      <c r="S10" s="448">
        <f t="shared" si="4"/>
        <v>56114.20400000001</v>
      </c>
      <c r="T10" s="449">
        <f t="shared" si="5"/>
        <v>0.39813291284868607</v>
      </c>
      <c r="U10" s="450">
        <v>29797.91199999999</v>
      </c>
      <c r="V10" s="446">
        <v>23625.611000000008</v>
      </c>
      <c r="W10" s="447">
        <v>1294.0309999999997</v>
      </c>
      <c r="X10" s="446">
        <v>436.78499999999985</v>
      </c>
      <c r="Y10" s="448">
        <f t="shared" si="6"/>
        <v>55154.33900000001</v>
      </c>
      <c r="Z10" s="452">
        <f aca="true" t="shared" si="7" ref="Z10:Z20">IF(ISERROR(S10/Y10-1),"         /0",IF(S10/Y10&gt;5,"  *  ",(S10/Y10-1)))</f>
        <v>0.017403254529077206</v>
      </c>
    </row>
    <row r="11" spans="1:26" ht="18.75" customHeight="1">
      <c r="A11" s="453" t="s">
        <v>385</v>
      </c>
      <c r="B11" s="454" t="s">
        <v>386</v>
      </c>
      <c r="C11" s="405">
        <v>1296.6049999999998</v>
      </c>
      <c r="D11" s="406">
        <v>1143.615</v>
      </c>
      <c r="E11" s="407">
        <v>17.877000000000002</v>
      </c>
      <c r="F11" s="406">
        <v>32.086</v>
      </c>
      <c r="G11" s="408">
        <f t="shared" si="0"/>
        <v>2490.1829999999995</v>
      </c>
      <c r="H11" s="409">
        <f>G11/$G$9</f>
        <v>0.09206241476534163</v>
      </c>
      <c r="I11" s="410">
        <v>1377.2010000000002</v>
      </c>
      <c r="J11" s="406">
        <v>1442.8220000000001</v>
      </c>
      <c r="K11" s="407">
        <v>11.812</v>
      </c>
      <c r="L11" s="406">
        <v>30.692</v>
      </c>
      <c r="M11" s="408">
        <f t="shared" si="2"/>
        <v>2862.527</v>
      </c>
      <c r="N11" s="411">
        <f t="shared" si="3"/>
        <v>-0.1300752796392839</v>
      </c>
      <c r="O11" s="405">
        <v>6528.032999999999</v>
      </c>
      <c r="P11" s="406">
        <v>5621.989</v>
      </c>
      <c r="Q11" s="407">
        <v>258.86899999999997</v>
      </c>
      <c r="R11" s="406">
        <v>400.21700000000004</v>
      </c>
      <c r="S11" s="408">
        <f t="shared" si="4"/>
        <v>12809.108</v>
      </c>
      <c r="T11" s="409">
        <f>S11/$S$9</f>
        <v>0.09088122285461639</v>
      </c>
      <c r="U11" s="410">
        <v>6608.222000000001</v>
      </c>
      <c r="V11" s="406">
        <v>6851.887999999999</v>
      </c>
      <c r="W11" s="407">
        <v>184.41200000000003</v>
      </c>
      <c r="X11" s="406">
        <v>372.769</v>
      </c>
      <c r="Y11" s="408">
        <f t="shared" si="6"/>
        <v>14017.291000000001</v>
      </c>
      <c r="Z11" s="412">
        <f t="shared" si="7"/>
        <v>-0.08619233202763654</v>
      </c>
    </row>
    <row r="12" spans="1:26" ht="18.75" customHeight="1">
      <c r="A12" s="453" t="s">
        <v>387</v>
      </c>
      <c r="B12" s="454" t="s">
        <v>388</v>
      </c>
      <c r="C12" s="405">
        <v>1259.9679999999996</v>
      </c>
      <c r="D12" s="406">
        <v>1096.473</v>
      </c>
      <c r="E12" s="407">
        <v>40.675000000000004</v>
      </c>
      <c r="F12" s="406">
        <v>1.5140000000000005</v>
      </c>
      <c r="G12" s="408">
        <f t="shared" si="0"/>
        <v>2398.63</v>
      </c>
      <c r="H12" s="409">
        <f t="shared" si="1"/>
        <v>0.08867768751476958</v>
      </c>
      <c r="I12" s="410">
        <v>1402.43</v>
      </c>
      <c r="J12" s="406">
        <v>1023.199</v>
      </c>
      <c r="K12" s="407">
        <v>40.577000000000005</v>
      </c>
      <c r="L12" s="406">
        <v>13.758000000000001</v>
      </c>
      <c r="M12" s="408">
        <f t="shared" si="2"/>
        <v>2479.964</v>
      </c>
      <c r="N12" s="411">
        <f t="shared" si="3"/>
        <v>-0.032796443819345655</v>
      </c>
      <c r="O12" s="405">
        <v>6227.246</v>
      </c>
      <c r="P12" s="406">
        <v>5391.719999999998</v>
      </c>
      <c r="Q12" s="407">
        <v>278.01599999999996</v>
      </c>
      <c r="R12" s="406">
        <v>99.72199999999998</v>
      </c>
      <c r="S12" s="408">
        <f t="shared" si="4"/>
        <v>11996.703999999998</v>
      </c>
      <c r="T12" s="409">
        <f t="shared" si="5"/>
        <v>0.0851171783191201</v>
      </c>
      <c r="U12" s="410">
        <v>6067.594000000001</v>
      </c>
      <c r="V12" s="406">
        <v>4504.162999999999</v>
      </c>
      <c r="W12" s="407">
        <v>248.484</v>
      </c>
      <c r="X12" s="406">
        <v>80.27199999999998</v>
      </c>
      <c r="Y12" s="408">
        <f t="shared" si="6"/>
        <v>10900.513</v>
      </c>
      <c r="Z12" s="412">
        <f t="shared" si="7"/>
        <v>0.10056324872049571</v>
      </c>
    </row>
    <row r="13" spans="1:26" ht="18.75" customHeight="1">
      <c r="A13" s="453" t="s">
        <v>391</v>
      </c>
      <c r="B13" s="454" t="s">
        <v>392</v>
      </c>
      <c r="C13" s="405">
        <v>893.0759999999999</v>
      </c>
      <c r="D13" s="406">
        <v>1227.941</v>
      </c>
      <c r="E13" s="407">
        <v>5.674</v>
      </c>
      <c r="F13" s="406">
        <v>6.500999999999999</v>
      </c>
      <c r="G13" s="408">
        <f t="shared" si="0"/>
        <v>2133.192</v>
      </c>
      <c r="H13" s="409">
        <f t="shared" si="1"/>
        <v>0.07886440742632517</v>
      </c>
      <c r="I13" s="410">
        <v>859.5949999999999</v>
      </c>
      <c r="J13" s="406">
        <v>1301.562</v>
      </c>
      <c r="K13" s="407">
        <v>7.3759999999999994</v>
      </c>
      <c r="L13" s="406">
        <v>4.876</v>
      </c>
      <c r="M13" s="408">
        <f t="shared" si="2"/>
        <v>2173.409</v>
      </c>
      <c r="N13" s="411">
        <f t="shared" si="3"/>
        <v>-0.018504110363028792</v>
      </c>
      <c r="O13" s="405">
        <v>4763.093999999999</v>
      </c>
      <c r="P13" s="406">
        <v>6430.366999999998</v>
      </c>
      <c r="Q13" s="407">
        <v>31.968</v>
      </c>
      <c r="R13" s="406">
        <v>59.596000000000025</v>
      </c>
      <c r="S13" s="408">
        <f t="shared" si="4"/>
        <v>11285.024999999998</v>
      </c>
      <c r="T13" s="409">
        <f t="shared" si="5"/>
        <v>0.08006778238929027</v>
      </c>
      <c r="U13" s="410">
        <v>4183.936999999999</v>
      </c>
      <c r="V13" s="406">
        <v>5801.375000000002</v>
      </c>
      <c r="W13" s="407">
        <v>52.47000000000002</v>
      </c>
      <c r="X13" s="406">
        <v>48.930000000000014</v>
      </c>
      <c r="Y13" s="408">
        <f t="shared" si="6"/>
        <v>10086.712000000001</v>
      </c>
      <c r="Z13" s="412">
        <f t="shared" si="7"/>
        <v>0.11880115145549874</v>
      </c>
    </row>
    <row r="14" spans="1:26" ht="18.75" customHeight="1">
      <c r="A14" s="453" t="s">
        <v>393</v>
      </c>
      <c r="B14" s="454" t="s">
        <v>394</v>
      </c>
      <c r="C14" s="405">
        <v>154.12799999999996</v>
      </c>
      <c r="D14" s="406">
        <v>1037.496</v>
      </c>
      <c r="E14" s="407">
        <v>30.334</v>
      </c>
      <c r="F14" s="406">
        <v>201.413</v>
      </c>
      <c r="G14" s="408">
        <f aca="true" t="shared" si="8" ref="G14:G19">SUM(C14:F14)</f>
        <v>1423.371</v>
      </c>
      <c r="H14" s="409">
        <f aca="true" t="shared" si="9" ref="H14:H19">G14/$G$9</f>
        <v>0.052622225501884445</v>
      </c>
      <c r="I14" s="410">
        <v>136.66400000000002</v>
      </c>
      <c r="J14" s="406">
        <v>945.9269999999999</v>
      </c>
      <c r="K14" s="407">
        <v>49.021</v>
      </c>
      <c r="L14" s="406">
        <v>272.38800000000003</v>
      </c>
      <c r="M14" s="408">
        <f aca="true" t="shared" si="10" ref="M14:M19">SUM(I14:L14)</f>
        <v>1404</v>
      </c>
      <c r="N14" s="411">
        <f aca="true" t="shared" si="11" ref="N14:N19">IF(ISERROR(G14/M14-1),"         /0",(G14/M14-1))</f>
        <v>0.013797008547008716</v>
      </c>
      <c r="O14" s="405">
        <v>605.618</v>
      </c>
      <c r="P14" s="406">
        <v>4951.273</v>
      </c>
      <c r="Q14" s="407">
        <v>145.011</v>
      </c>
      <c r="R14" s="406">
        <v>1300.586</v>
      </c>
      <c r="S14" s="408">
        <f aca="true" t="shared" si="12" ref="S14:S19">SUM(O14:R14)</f>
        <v>7002.488000000001</v>
      </c>
      <c r="T14" s="409">
        <f aca="true" t="shared" si="13" ref="T14:T19">S14/$S$9</f>
        <v>0.04968298123997215</v>
      </c>
      <c r="U14" s="410">
        <v>673.6140000000001</v>
      </c>
      <c r="V14" s="406">
        <v>4745.345000000001</v>
      </c>
      <c r="W14" s="407">
        <v>177.18799999999996</v>
      </c>
      <c r="X14" s="406">
        <v>963.773</v>
      </c>
      <c r="Y14" s="408">
        <f aca="true" t="shared" si="14" ref="Y14:Y19">SUM(U14:X14)</f>
        <v>6559.920000000002</v>
      </c>
      <c r="Z14" s="412">
        <f t="shared" si="7"/>
        <v>0.06746545689581573</v>
      </c>
    </row>
    <row r="15" spans="1:26" ht="18.75" customHeight="1">
      <c r="A15" s="453" t="s">
        <v>420</v>
      </c>
      <c r="B15" s="454" t="s">
        <v>421</v>
      </c>
      <c r="C15" s="405">
        <v>728.7560000000001</v>
      </c>
      <c r="D15" s="406">
        <v>480.655</v>
      </c>
      <c r="E15" s="407">
        <v>11.846</v>
      </c>
      <c r="F15" s="406">
        <v>5.191999999999999</v>
      </c>
      <c r="G15" s="408">
        <f t="shared" si="8"/>
        <v>1226.449</v>
      </c>
      <c r="H15" s="409">
        <f t="shared" si="9"/>
        <v>0.04534199154300648</v>
      </c>
      <c r="I15" s="410">
        <v>692.5139999999999</v>
      </c>
      <c r="J15" s="406">
        <v>480.489</v>
      </c>
      <c r="K15" s="407">
        <v>3.405</v>
      </c>
      <c r="L15" s="406">
        <v>6.02</v>
      </c>
      <c r="M15" s="408">
        <f t="shared" si="10"/>
        <v>1182.4279999999999</v>
      </c>
      <c r="N15" s="411">
        <f t="shared" si="11"/>
        <v>0.03722932812822455</v>
      </c>
      <c r="O15" s="405">
        <v>3781.8469999999998</v>
      </c>
      <c r="P15" s="406">
        <v>2152.5170000000003</v>
      </c>
      <c r="Q15" s="407">
        <v>954.2710000000001</v>
      </c>
      <c r="R15" s="406">
        <v>591.131</v>
      </c>
      <c r="S15" s="408">
        <f t="shared" si="12"/>
        <v>7479.766</v>
      </c>
      <c r="T15" s="409">
        <f t="shared" si="13"/>
        <v>0.05306929106588707</v>
      </c>
      <c r="U15" s="410">
        <v>3783.4650000000006</v>
      </c>
      <c r="V15" s="406">
        <v>2440.191</v>
      </c>
      <c r="W15" s="407">
        <v>52.384</v>
      </c>
      <c r="X15" s="406">
        <v>42.373999999999995</v>
      </c>
      <c r="Y15" s="408">
        <f t="shared" si="14"/>
        <v>6318.414000000001</v>
      </c>
      <c r="Z15" s="412">
        <f t="shared" si="7"/>
        <v>0.1838043534342635</v>
      </c>
    </row>
    <row r="16" spans="1:26" ht="18.75" customHeight="1">
      <c r="A16" s="453" t="s">
        <v>389</v>
      </c>
      <c r="B16" s="454" t="s">
        <v>390</v>
      </c>
      <c r="C16" s="405">
        <v>348.137</v>
      </c>
      <c r="D16" s="406">
        <v>561.9440000000001</v>
      </c>
      <c r="E16" s="407">
        <v>1.286</v>
      </c>
      <c r="F16" s="406">
        <v>1.34</v>
      </c>
      <c r="G16" s="408">
        <f t="shared" si="8"/>
        <v>912.7070000000001</v>
      </c>
      <c r="H16" s="409">
        <f t="shared" si="9"/>
        <v>0.03374290579978688</v>
      </c>
      <c r="I16" s="410">
        <v>204.705</v>
      </c>
      <c r="J16" s="406">
        <v>563.0869999999999</v>
      </c>
      <c r="K16" s="407">
        <v>0.394</v>
      </c>
      <c r="L16" s="406">
        <v>1.8459999999999999</v>
      </c>
      <c r="M16" s="408">
        <f t="shared" si="10"/>
        <v>770.0319999999999</v>
      </c>
      <c r="N16" s="411">
        <f t="shared" si="11"/>
        <v>0.1852845076568248</v>
      </c>
      <c r="O16" s="405">
        <v>1192.267</v>
      </c>
      <c r="P16" s="406">
        <v>2605.322</v>
      </c>
      <c r="Q16" s="407">
        <v>6.6179999999999986</v>
      </c>
      <c r="R16" s="406">
        <v>11.989999999999997</v>
      </c>
      <c r="S16" s="408">
        <f t="shared" si="12"/>
        <v>3816.1969999999997</v>
      </c>
      <c r="T16" s="409">
        <f t="shared" si="13"/>
        <v>0.02707609694711907</v>
      </c>
      <c r="U16" s="410">
        <v>1374.7250000000001</v>
      </c>
      <c r="V16" s="406">
        <v>2594.103000000001</v>
      </c>
      <c r="W16" s="407">
        <v>3.9520000000000004</v>
      </c>
      <c r="X16" s="406">
        <v>14.857999999999999</v>
      </c>
      <c r="Y16" s="408">
        <f t="shared" si="14"/>
        <v>3987.6380000000017</v>
      </c>
      <c r="Z16" s="412">
        <f>IF(ISERROR(S16/Y16-1),"         /0",IF(S16/Y16&gt;5,"  *  ",(S16/Y16-1)))</f>
        <v>-0.042993120238096316</v>
      </c>
    </row>
    <row r="17" spans="1:26" ht="18.75" customHeight="1">
      <c r="A17" s="453" t="s">
        <v>456</v>
      </c>
      <c r="B17" s="454" t="s">
        <v>456</v>
      </c>
      <c r="C17" s="405">
        <v>160.409</v>
      </c>
      <c r="D17" s="406">
        <v>186.253</v>
      </c>
      <c r="E17" s="407">
        <v>48.679000000000016</v>
      </c>
      <c r="F17" s="406">
        <v>167.07600000000002</v>
      </c>
      <c r="G17" s="408">
        <f t="shared" si="8"/>
        <v>562.417</v>
      </c>
      <c r="H17" s="409">
        <f t="shared" si="9"/>
        <v>0.020792635370604953</v>
      </c>
      <c r="I17" s="410">
        <v>144.663</v>
      </c>
      <c r="J17" s="406">
        <v>189.88600000000002</v>
      </c>
      <c r="K17" s="407">
        <v>83.141</v>
      </c>
      <c r="L17" s="406">
        <v>210.1580000000001</v>
      </c>
      <c r="M17" s="408">
        <f t="shared" si="10"/>
        <v>627.8480000000002</v>
      </c>
      <c r="N17" s="411">
        <f t="shared" si="11"/>
        <v>-0.10421471438947028</v>
      </c>
      <c r="O17" s="405">
        <v>501.447</v>
      </c>
      <c r="P17" s="406">
        <v>982.5410000000002</v>
      </c>
      <c r="Q17" s="407">
        <v>315.0410000000004</v>
      </c>
      <c r="R17" s="406">
        <v>1347.652999999997</v>
      </c>
      <c r="S17" s="408">
        <f t="shared" si="12"/>
        <v>3146.681999999998</v>
      </c>
      <c r="T17" s="409">
        <f t="shared" si="13"/>
        <v>0.022325856577570417</v>
      </c>
      <c r="U17" s="410">
        <v>747.6389999999999</v>
      </c>
      <c r="V17" s="406">
        <v>946.1969999999997</v>
      </c>
      <c r="W17" s="407">
        <v>253.10799999999995</v>
      </c>
      <c r="X17" s="406">
        <v>476.0216000000001</v>
      </c>
      <c r="Y17" s="408">
        <f t="shared" si="14"/>
        <v>2422.9655999999995</v>
      </c>
      <c r="Z17" s="412">
        <f>IF(ISERROR(S17/Y17-1),"         /0",IF(S17/Y17&gt;5,"  *  ",(S17/Y17-1)))</f>
        <v>0.29869033221107166</v>
      </c>
    </row>
    <row r="18" spans="1:26" ht="18.75" customHeight="1">
      <c r="A18" s="453" t="s">
        <v>401</v>
      </c>
      <c r="B18" s="454" t="s">
        <v>402</v>
      </c>
      <c r="C18" s="405">
        <v>265.94</v>
      </c>
      <c r="D18" s="406">
        <v>198.551</v>
      </c>
      <c r="E18" s="407">
        <v>0.45</v>
      </c>
      <c r="F18" s="406">
        <v>0.54</v>
      </c>
      <c r="G18" s="408">
        <f t="shared" si="8"/>
        <v>465.481</v>
      </c>
      <c r="H18" s="409">
        <f t="shared" si="9"/>
        <v>0.017208897855051614</v>
      </c>
      <c r="I18" s="410">
        <v>225.465</v>
      </c>
      <c r="J18" s="406">
        <v>215.037</v>
      </c>
      <c r="K18" s="407">
        <v>1.9220000000000002</v>
      </c>
      <c r="L18" s="406">
        <v>0.8099999999999999</v>
      </c>
      <c r="M18" s="408">
        <f t="shared" si="10"/>
        <v>443.23400000000004</v>
      </c>
      <c r="N18" s="411">
        <f t="shared" si="11"/>
        <v>0.0501924491352197</v>
      </c>
      <c r="O18" s="405">
        <v>1126.377</v>
      </c>
      <c r="P18" s="406">
        <v>1037.2340000000002</v>
      </c>
      <c r="Q18" s="407">
        <v>3.6469999999999994</v>
      </c>
      <c r="R18" s="406">
        <v>10.532</v>
      </c>
      <c r="S18" s="408">
        <f t="shared" si="12"/>
        <v>2177.79</v>
      </c>
      <c r="T18" s="409">
        <f t="shared" si="13"/>
        <v>0.015451522332433689</v>
      </c>
      <c r="U18" s="410">
        <v>1004.4710000000002</v>
      </c>
      <c r="V18" s="406">
        <v>1008.0120000000002</v>
      </c>
      <c r="W18" s="407">
        <v>17.628</v>
      </c>
      <c r="X18" s="406">
        <v>17.916</v>
      </c>
      <c r="Y18" s="408">
        <f t="shared" si="14"/>
        <v>2048.0270000000005</v>
      </c>
      <c r="Z18" s="412">
        <f>IF(ISERROR(S18/Y18-1),"         /0",IF(S18/Y18&gt;5,"  *  ",(S18/Y18-1)))</f>
        <v>0.06336000453118995</v>
      </c>
    </row>
    <row r="19" spans="1:26" ht="18.75" customHeight="1">
      <c r="A19" s="453" t="s">
        <v>395</v>
      </c>
      <c r="B19" s="454" t="s">
        <v>396</v>
      </c>
      <c r="C19" s="405">
        <v>163.412</v>
      </c>
      <c r="D19" s="406">
        <v>246.74399999999997</v>
      </c>
      <c r="E19" s="407">
        <v>8.952</v>
      </c>
      <c r="F19" s="406">
        <v>2.2409999999999997</v>
      </c>
      <c r="G19" s="408">
        <f t="shared" si="8"/>
        <v>421.34899999999993</v>
      </c>
      <c r="H19" s="409">
        <f t="shared" si="9"/>
        <v>0.015577331625411438</v>
      </c>
      <c r="I19" s="410">
        <v>142.45499999999998</v>
      </c>
      <c r="J19" s="406">
        <v>232.773</v>
      </c>
      <c r="K19" s="407">
        <v>4.029999999999999</v>
      </c>
      <c r="L19" s="406">
        <v>3.779</v>
      </c>
      <c r="M19" s="408">
        <f t="shared" si="10"/>
        <v>383.0369999999999</v>
      </c>
      <c r="N19" s="411">
        <f t="shared" si="11"/>
        <v>0.10002166892493425</v>
      </c>
      <c r="O19" s="405">
        <v>861.135</v>
      </c>
      <c r="P19" s="406">
        <v>1279.4860000000003</v>
      </c>
      <c r="Q19" s="407">
        <v>69.36600000000001</v>
      </c>
      <c r="R19" s="406">
        <v>17.813</v>
      </c>
      <c r="S19" s="408">
        <f t="shared" si="12"/>
        <v>2227.8</v>
      </c>
      <c r="T19" s="409">
        <f t="shared" si="13"/>
        <v>0.015806345631211353</v>
      </c>
      <c r="U19" s="410">
        <v>612.586</v>
      </c>
      <c r="V19" s="406">
        <v>1097.1040000000003</v>
      </c>
      <c r="W19" s="407">
        <v>26.415999999999993</v>
      </c>
      <c r="X19" s="406">
        <v>34.599000000000004</v>
      </c>
      <c r="Y19" s="408">
        <f t="shared" si="14"/>
        <v>1770.7050000000002</v>
      </c>
      <c r="Z19" s="412">
        <f t="shared" si="7"/>
        <v>0.25814294306505037</v>
      </c>
    </row>
    <row r="20" spans="1:26" ht="18.75" customHeight="1">
      <c r="A20" s="453" t="s">
        <v>399</v>
      </c>
      <c r="B20" s="454" t="s">
        <v>400</v>
      </c>
      <c r="C20" s="405">
        <v>176.615</v>
      </c>
      <c r="D20" s="406">
        <v>178.873</v>
      </c>
      <c r="E20" s="407">
        <v>6.694</v>
      </c>
      <c r="F20" s="406">
        <v>3.622</v>
      </c>
      <c r="G20" s="408">
        <f t="shared" si="0"/>
        <v>365.80400000000003</v>
      </c>
      <c r="H20" s="409">
        <f t="shared" si="1"/>
        <v>0.01352382518506513</v>
      </c>
      <c r="I20" s="410">
        <v>186.643</v>
      </c>
      <c r="J20" s="406">
        <v>171.38200000000003</v>
      </c>
      <c r="K20" s="407">
        <v>31.58</v>
      </c>
      <c r="L20" s="406">
        <v>6.823</v>
      </c>
      <c r="M20" s="408">
        <f t="shared" si="2"/>
        <v>396.428</v>
      </c>
      <c r="N20" s="411">
        <f t="shared" si="3"/>
        <v>-0.07724984108085198</v>
      </c>
      <c r="O20" s="405">
        <v>902.109</v>
      </c>
      <c r="P20" s="406">
        <v>869.5589999999997</v>
      </c>
      <c r="Q20" s="407">
        <v>62.296</v>
      </c>
      <c r="R20" s="406">
        <v>17.218</v>
      </c>
      <c r="S20" s="408">
        <f t="shared" si="4"/>
        <v>1851.1819999999998</v>
      </c>
      <c r="T20" s="409">
        <f t="shared" si="5"/>
        <v>0.013134223232910087</v>
      </c>
      <c r="U20" s="410">
        <v>815.1209999999999</v>
      </c>
      <c r="V20" s="406">
        <v>709.1519999999998</v>
      </c>
      <c r="W20" s="407">
        <v>104.64699999999999</v>
      </c>
      <c r="X20" s="406">
        <v>24.259</v>
      </c>
      <c r="Y20" s="408">
        <f t="shared" si="6"/>
        <v>1653.1789999999996</v>
      </c>
      <c r="Z20" s="412">
        <f t="shared" si="7"/>
        <v>0.11977105927428311</v>
      </c>
    </row>
    <row r="21" spans="1:26" ht="18.75" customHeight="1">
      <c r="A21" s="453" t="s">
        <v>465</v>
      </c>
      <c r="B21" s="454" t="s">
        <v>465</v>
      </c>
      <c r="C21" s="405">
        <v>88.82799999999999</v>
      </c>
      <c r="D21" s="406">
        <v>64.187</v>
      </c>
      <c r="E21" s="407">
        <v>154.82500000000002</v>
      </c>
      <c r="F21" s="406">
        <v>25.797</v>
      </c>
      <c r="G21" s="408">
        <f aca="true" t="shared" si="15" ref="G21:G54">SUM(C21:F21)</f>
        <v>333.63700000000006</v>
      </c>
      <c r="H21" s="409">
        <f t="shared" si="1"/>
        <v>0.012334606683550686</v>
      </c>
      <c r="I21" s="410">
        <v>166.70299999999997</v>
      </c>
      <c r="J21" s="406">
        <v>65.246</v>
      </c>
      <c r="K21" s="407">
        <v>209.207</v>
      </c>
      <c r="L21" s="406">
        <v>47.96</v>
      </c>
      <c r="M21" s="408">
        <f aca="true" t="shared" si="16" ref="M21:M54">SUM(I21:L21)</f>
        <v>489.11599999999993</v>
      </c>
      <c r="N21" s="411">
        <f aca="true" t="shared" si="17" ref="N21:N54">IF(ISERROR(G21/M21-1),"         /0",(G21/M21-1))</f>
        <v>-0.31787755869773204</v>
      </c>
      <c r="O21" s="405">
        <v>595.3470000000001</v>
      </c>
      <c r="P21" s="406">
        <v>232.07700000000003</v>
      </c>
      <c r="Q21" s="407">
        <v>1302.079</v>
      </c>
      <c r="R21" s="406">
        <v>204.53799999999998</v>
      </c>
      <c r="S21" s="408">
        <f aca="true" t="shared" si="18" ref="S21:S54">SUM(O21:R21)</f>
        <v>2334.041</v>
      </c>
      <c r="T21" s="409">
        <f t="shared" si="5"/>
        <v>0.016560130515943162</v>
      </c>
      <c r="U21" s="410">
        <v>790.8279999999995</v>
      </c>
      <c r="V21" s="406">
        <v>297.15900000000005</v>
      </c>
      <c r="W21" s="407">
        <v>483.389</v>
      </c>
      <c r="X21" s="406">
        <v>125.39899999999999</v>
      </c>
      <c r="Y21" s="408">
        <f aca="true" t="shared" si="19" ref="Y21:Y54">SUM(U21:X21)</f>
        <v>1696.7749999999996</v>
      </c>
      <c r="Z21" s="412">
        <f aca="true" t="shared" si="20" ref="Z21:Z54">IF(ISERROR(S21/Y21-1),"         /0",IF(S21/Y21&gt;5,"  *  ",(S21/Y21-1)))</f>
        <v>0.3755748405062549</v>
      </c>
    </row>
    <row r="22" spans="1:26" ht="18.75" customHeight="1">
      <c r="A22" s="453" t="s">
        <v>403</v>
      </c>
      <c r="B22" s="454" t="s">
        <v>404</v>
      </c>
      <c r="C22" s="405">
        <v>106.50800000000002</v>
      </c>
      <c r="D22" s="406">
        <v>104.356</v>
      </c>
      <c r="E22" s="407">
        <v>47.168000000000006</v>
      </c>
      <c r="F22" s="406">
        <v>44.345</v>
      </c>
      <c r="G22" s="408">
        <f t="shared" si="15"/>
        <v>302.37700000000007</v>
      </c>
      <c r="H22" s="409">
        <f t="shared" si="1"/>
        <v>0.011178920099245605</v>
      </c>
      <c r="I22" s="410">
        <v>60.361000000000004</v>
      </c>
      <c r="J22" s="406">
        <v>25.839</v>
      </c>
      <c r="K22" s="407">
        <v>47.565999999999995</v>
      </c>
      <c r="L22" s="406">
        <v>38.594</v>
      </c>
      <c r="M22" s="408">
        <f t="shared" si="16"/>
        <v>172.35999999999999</v>
      </c>
      <c r="N22" s="411">
        <f t="shared" si="17"/>
        <v>0.7543339521930847</v>
      </c>
      <c r="O22" s="405">
        <v>833.9159999999999</v>
      </c>
      <c r="P22" s="406">
        <v>817.6379999999996</v>
      </c>
      <c r="Q22" s="407">
        <v>254.23300000000026</v>
      </c>
      <c r="R22" s="406">
        <v>214.893</v>
      </c>
      <c r="S22" s="408">
        <f t="shared" si="18"/>
        <v>2120.68</v>
      </c>
      <c r="T22" s="409">
        <f t="shared" si="5"/>
        <v>0.015046324200196288</v>
      </c>
      <c r="U22" s="410">
        <v>328.59599999999995</v>
      </c>
      <c r="V22" s="406">
        <v>146.16200000000003</v>
      </c>
      <c r="W22" s="407">
        <v>176.65900000000005</v>
      </c>
      <c r="X22" s="406">
        <v>163.83400000000006</v>
      </c>
      <c r="Y22" s="408">
        <f t="shared" si="19"/>
        <v>815.2510000000001</v>
      </c>
      <c r="Z22" s="412">
        <f t="shared" si="20"/>
        <v>1.6012602253784411</v>
      </c>
    </row>
    <row r="23" spans="1:26" ht="18.75" customHeight="1">
      <c r="A23" s="453" t="s">
        <v>424</v>
      </c>
      <c r="B23" s="454" t="s">
        <v>425</v>
      </c>
      <c r="C23" s="405">
        <v>95.45599999999999</v>
      </c>
      <c r="D23" s="406">
        <v>74.106</v>
      </c>
      <c r="E23" s="407">
        <v>88.756</v>
      </c>
      <c r="F23" s="406">
        <v>40.766000000000005</v>
      </c>
      <c r="G23" s="408">
        <f>SUM(C23:F23)</f>
        <v>299.084</v>
      </c>
      <c r="H23" s="409">
        <f>G23/$G$9</f>
        <v>0.011057177427392864</v>
      </c>
      <c r="I23" s="410">
        <v>108.49899999999998</v>
      </c>
      <c r="J23" s="406">
        <v>58.940000000000005</v>
      </c>
      <c r="K23" s="407">
        <v>89.26700000000002</v>
      </c>
      <c r="L23" s="406">
        <v>74.458</v>
      </c>
      <c r="M23" s="408">
        <f>SUM(I23:L23)</f>
        <v>331.164</v>
      </c>
      <c r="N23" s="411">
        <f>IF(ISERROR(G23/M23-1),"         /0",(G23/M23-1))</f>
        <v>-0.09687043277650953</v>
      </c>
      <c r="O23" s="405">
        <v>455.652</v>
      </c>
      <c r="P23" s="406">
        <v>342.70599999999996</v>
      </c>
      <c r="Q23" s="407">
        <v>427.43000000000075</v>
      </c>
      <c r="R23" s="406">
        <v>314.9749999999999</v>
      </c>
      <c r="S23" s="408">
        <f>SUM(O23:R23)</f>
        <v>1540.7630000000006</v>
      </c>
      <c r="T23" s="409">
        <f>S23/$S$9</f>
        <v>0.010931785848721657</v>
      </c>
      <c r="U23" s="410">
        <v>509.604</v>
      </c>
      <c r="V23" s="406">
        <v>335.417</v>
      </c>
      <c r="W23" s="407">
        <v>424.0056000000001</v>
      </c>
      <c r="X23" s="406">
        <v>365.7250000000001</v>
      </c>
      <c r="Y23" s="408">
        <f>SUM(U23:X23)</f>
        <v>1634.7516000000003</v>
      </c>
      <c r="Z23" s="412">
        <f>IF(ISERROR(S23/Y23-1),"         /0",IF(S23/Y23&gt;5,"  *  ",(S23/Y23-1)))</f>
        <v>-0.05749411714905173</v>
      </c>
    </row>
    <row r="24" spans="1:26" ht="18.75" customHeight="1">
      <c r="A24" s="453" t="s">
        <v>397</v>
      </c>
      <c r="B24" s="454" t="s">
        <v>398</v>
      </c>
      <c r="C24" s="405">
        <v>112.903</v>
      </c>
      <c r="D24" s="406">
        <v>142.17</v>
      </c>
      <c r="E24" s="407">
        <v>0.401</v>
      </c>
      <c r="F24" s="406">
        <v>0.41500000000000004</v>
      </c>
      <c r="G24" s="408">
        <f>SUM(C24:F24)</f>
        <v>255.88899999999998</v>
      </c>
      <c r="H24" s="409">
        <f>G24/$G$9</f>
        <v>0.009460252219169638</v>
      </c>
      <c r="I24" s="410">
        <v>136.327</v>
      </c>
      <c r="J24" s="406">
        <v>118.545</v>
      </c>
      <c r="K24" s="407">
        <v>0.06999999999999999</v>
      </c>
      <c r="L24" s="406">
        <v>0.1</v>
      </c>
      <c r="M24" s="408">
        <f>SUM(I24:L24)</f>
        <v>255.042</v>
      </c>
      <c r="N24" s="411">
        <f>IF(ISERROR(G24/M24-1),"         /0",(G24/M24-1))</f>
        <v>0.003321021635652066</v>
      </c>
      <c r="O24" s="405">
        <v>654.9550000000002</v>
      </c>
      <c r="P24" s="406">
        <v>715.452</v>
      </c>
      <c r="Q24" s="407">
        <v>2.3089999999999997</v>
      </c>
      <c r="R24" s="406">
        <v>5.655999999999999</v>
      </c>
      <c r="S24" s="408">
        <f>SUM(O24:R24)</f>
        <v>1378.372</v>
      </c>
      <c r="T24" s="409">
        <f>S24/$S$9</f>
        <v>0.009779614076839957</v>
      </c>
      <c r="U24" s="410">
        <v>737.788</v>
      </c>
      <c r="V24" s="406">
        <v>584.412</v>
      </c>
      <c r="W24" s="407">
        <v>0.738</v>
      </c>
      <c r="X24" s="406">
        <v>4.3580000000000005</v>
      </c>
      <c r="Y24" s="408">
        <f>SUM(U24:X24)</f>
        <v>1327.296</v>
      </c>
      <c r="Z24" s="412">
        <f>IF(ISERROR(S24/Y24-1),"         /0",IF(S24/Y24&gt;5,"  *  ",(S24/Y24-1)))</f>
        <v>0.03848124306861478</v>
      </c>
    </row>
    <row r="25" spans="1:26" ht="18.75" customHeight="1">
      <c r="A25" s="453" t="s">
        <v>459</v>
      </c>
      <c r="B25" s="454" t="s">
        <v>460</v>
      </c>
      <c r="C25" s="405">
        <v>68.332</v>
      </c>
      <c r="D25" s="406">
        <v>148.13800000000003</v>
      </c>
      <c r="E25" s="407">
        <v>11.723999999999998</v>
      </c>
      <c r="F25" s="406">
        <v>18.695</v>
      </c>
      <c r="G25" s="408">
        <f>SUM(C25:F25)</f>
        <v>246.889</v>
      </c>
      <c r="H25" s="409">
        <f>G25/$G$9</f>
        <v>0.009127520956893705</v>
      </c>
      <c r="I25" s="410">
        <v>97.754</v>
      </c>
      <c r="J25" s="406">
        <v>159.32000000000002</v>
      </c>
      <c r="K25" s="407">
        <v>0.2</v>
      </c>
      <c r="L25" s="406">
        <v>0</v>
      </c>
      <c r="M25" s="408">
        <f>SUM(I25:L25)</f>
        <v>257.274</v>
      </c>
      <c r="N25" s="411">
        <f>IF(ISERROR(G25/M25-1),"         /0",(G25/M25-1))</f>
        <v>-0.040365524693517396</v>
      </c>
      <c r="O25" s="405">
        <v>287.31</v>
      </c>
      <c r="P25" s="406">
        <v>478.11400000000003</v>
      </c>
      <c r="Q25" s="407">
        <v>58.693000000000005</v>
      </c>
      <c r="R25" s="406">
        <v>81.69800000000001</v>
      </c>
      <c r="S25" s="408">
        <f>SUM(O25:R25)</f>
        <v>905.8149999999999</v>
      </c>
      <c r="T25" s="409">
        <f>S25/$S$9</f>
        <v>0.0064267999676522625</v>
      </c>
      <c r="U25" s="410">
        <v>493.589</v>
      </c>
      <c r="V25" s="406">
        <v>712.0459999999999</v>
      </c>
      <c r="W25" s="407">
        <v>15.991</v>
      </c>
      <c r="X25" s="406">
        <v>17.875</v>
      </c>
      <c r="Y25" s="408">
        <f>SUM(U25:X25)</f>
        <v>1239.501</v>
      </c>
      <c r="Z25" s="412">
        <f>IF(ISERROR(S25/Y25-1),"         /0",IF(S25/Y25&gt;5,"  *  ",(S25/Y25-1)))</f>
        <v>-0.26920994819689537</v>
      </c>
    </row>
    <row r="26" spans="1:26" ht="18.75" customHeight="1">
      <c r="A26" s="453" t="s">
        <v>409</v>
      </c>
      <c r="B26" s="454" t="s">
        <v>409</v>
      </c>
      <c r="C26" s="405">
        <v>96.41600000000001</v>
      </c>
      <c r="D26" s="406">
        <v>103.279</v>
      </c>
      <c r="E26" s="407">
        <v>9.453</v>
      </c>
      <c r="F26" s="406">
        <v>6.558999999999999</v>
      </c>
      <c r="G26" s="408">
        <f>SUM(C26:F26)</f>
        <v>215.707</v>
      </c>
      <c r="H26" s="409">
        <f>G26/$G$9</f>
        <v>0.007974718043528348</v>
      </c>
      <c r="I26" s="410">
        <v>89.634</v>
      </c>
      <c r="J26" s="406">
        <v>100.672</v>
      </c>
      <c r="K26" s="407">
        <v>5.255</v>
      </c>
      <c r="L26" s="406">
        <v>5.541</v>
      </c>
      <c r="M26" s="408">
        <f>SUM(I26:L26)</f>
        <v>201.10199999999998</v>
      </c>
      <c r="N26" s="411">
        <f>IF(ISERROR(G26/M26-1),"         /0",(G26/M26-1))</f>
        <v>0.07262483714731838</v>
      </c>
      <c r="O26" s="405">
        <v>622.7339999999999</v>
      </c>
      <c r="P26" s="406">
        <v>693.995</v>
      </c>
      <c r="Q26" s="407">
        <v>31.35000000000002</v>
      </c>
      <c r="R26" s="406">
        <v>27.00400000000001</v>
      </c>
      <c r="S26" s="408">
        <f>SUM(O26:R26)</f>
        <v>1375.0829999999996</v>
      </c>
      <c r="T26" s="409">
        <f>S26/$S$9</f>
        <v>0.009756278467368254</v>
      </c>
      <c r="U26" s="410">
        <v>470.8830000000001</v>
      </c>
      <c r="V26" s="406">
        <v>550.9509999999999</v>
      </c>
      <c r="W26" s="407">
        <v>34.629000000000005</v>
      </c>
      <c r="X26" s="406">
        <v>33.903000000000006</v>
      </c>
      <c r="Y26" s="408">
        <f>SUM(U26:X26)</f>
        <v>1090.366</v>
      </c>
      <c r="Z26" s="412">
        <f>IF(ISERROR(S26/Y26-1),"         /0",IF(S26/Y26&gt;5,"  *  ",(S26/Y26-1)))</f>
        <v>0.2611205778610115</v>
      </c>
    </row>
    <row r="27" spans="1:26" ht="18.75" customHeight="1">
      <c r="A27" s="453" t="s">
        <v>416</v>
      </c>
      <c r="B27" s="454" t="s">
        <v>417</v>
      </c>
      <c r="C27" s="405">
        <v>43.286</v>
      </c>
      <c r="D27" s="406">
        <v>141.70999999999998</v>
      </c>
      <c r="E27" s="407">
        <v>0.2</v>
      </c>
      <c r="F27" s="406">
        <v>0.05</v>
      </c>
      <c r="G27" s="408">
        <f t="shared" si="15"/>
        <v>185.24599999999998</v>
      </c>
      <c r="H27" s="409">
        <f t="shared" si="1"/>
        <v>0.006848570601285318</v>
      </c>
      <c r="I27" s="410">
        <v>57.898</v>
      </c>
      <c r="J27" s="406">
        <v>133.56300000000002</v>
      </c>
      <c r="K27" s="407">
        <v>0.21300000000000002</v>
      </c>
      <c r="L27" s="406">
        <v>0</v>
      </c>
      <c r="M27" s="408">
        <f t="shared" si="16"/>
        <v>191.674</v>
      </c>
      <c r="N27" s="411">
        <f t="shared" si="17"/>
        <v>-0.03353610818368702</v>
      </c>
      <c r="O27" s="405">
        <v>195.237</v>
      </c>
      <c r="P27" s="406">
        <v>665.712</v>
      </c>
      <c r="Q27" s="407">
        <v>0.7830000000000001</v>
      </c>
      <c r="R27" s="406">
        <v>0.395</v>
      </c>
      <c r="S27" s="408">
        <f t="shared" si="18"/>
        <v>862.127</v>
      </c>
      <c r="T27" s="409">
        <f t="shared" si="5"/>
        <v>0.0061168315557946626</v>
      </c>
      <c r="U27" s="410">
        <v>302.75999999999993</v>
      </c>
      <c r="V27" s="406">
        <v>552.453</v>
      </c>
      <c r="W27" s="407">
        <v>3.3990000000000005</v>
      </c>
      <c r="X27" s="406">
        <v>7.312</v>
      </c>
      <c r="Y27" s="408">
        <f t="shared" si="19"/>
        <v>865.924</v>
      </c>
      <c r="Z27" s="412">
        <f t="shared" si="20"/>
        <v>-0.004384911377903866</v>
      </c>
    </row>
    <row r="28" spans="1:26" ht="18.75" customHeight="1">
      <c r="A28" s="453" t="s">
        <v>454</v>
      </c>
      <c r="B28" s="454" t="s">
        <v>455</v>
      </c>
      <c r="C28" s="405">
        <v>72.42500000000001</v>
      </c>
      <c r="D28" s="406">
        <v>92.066</v>
      </c>
      <c r="E28" s="407">
        <v>5.096</v>
      </c>
      <c r="F28" s="406">
        <v>6.277</v>
      </c>
      <c r="G28" s="408">
        <f t="shared" si="15"/>
        <v>175.864</v>
      </c>
      <c r="H28" s="409">
        <f t="shared" si="1"/>
        <v>0.006501716745432783</v>
      </c>
      <c r="I28" s="410">
        <v>59.10399999999999</v>
      </c>
      <c r="J28" s="406">
        <v>74.76299999999999</v>
      </c>
      <c r="K28" s="407">
        <v>5.858</v>
      </c>
      <c r="L28" s="406">
        <v>9.097</v>
      </c>
      <c r="M28" s="408">
        <f t="shared" si="16"/>
        <v>148.822</v>
      </c>
      <c r="N28" s="411" t="s">
        <v>46</v>
      </c>
      <c r="O28" s="405">
        <v>558.7090000000001</v>
      </c>
      <c r="P28" s="406">
        <v>491.506</v>
      </c>
      <c r="Q28" s="407">
        <v>37.54299999999999</v>
      </c>
      <c r="R28" s="406">
        <v>41.281000000000006</v>
      </c>
      <c r="S28" s="408">
        <f t="shared" si="18"/>
        <v>1129.039</v>
      </c>
      <c r="T28" s="409">
        <f t="shared" si="5"/>
        <v>0.008010584731626373</v>
      </c>
      <c r="U28" s="410">
        <v>261.03899999999993</v>
      </c>
      <c r="V28" s="406">
        <v>313.607</v>
      </c>
      <c r="W28" s="407">
        <v>17.548</v>
      </c>
      <c r="X28" s="406">
        <v>22.421</v>
      </c>
      <c r="Y28" s="408">
        <f t="shared" si="19"/>
        <v>614.615</v>
      </c>
      <c r="Z28" s="412">
        <f t="shared" si="20"/>
        <v>0.8369857553102349</v>
      </c>
    </row>
    <row r="29" spans="1:26" ht="18.75" customHeight="1">
      <c r="A29" s="453" t="s">
        <v>405</v>
      </c>
      <c r="B29" s="454" t="s">
        <v>406</v>
      </c>
      <c r="C29" s="405">
        <v>45.369</v>
      </c>
      <c r="D29" s="406">
        <v>123.779</v>
      </c>
      <c r="E29" s="407">
        <v>0.20800000000000002</v>
      </c>
      <c r="F29" s="406">
        <v>0.153</v>
      </c>
      <c r="G29" s="408">
        <f t="shared" si="15"/>
        <v>169.509</v>
      </c>
      <c r="H29" s="409">
        <f t="shared" si="1"/>
        <v>0.0062667715041257194</v>
      </c>
      <c r="I29" s="410">
        <v>37.322</v>
      </c>
      <c r="J29" s="406">
        <v>128.38</v>
      </c>
      <c r="K29" s="407">
        <v>1.228</v>
      </c>
      <c r="L29" s="406">
        <v>1.6849999999999996</v>
      </c>
      <c r="M29" s="408">
        <f t="shared" si="16"/>
        <v>168.615</v>
      </c>
      <c r="N29" s="411">
        <f t="shared" si="17"/>
        <v>0.005302019393292223</v>
      </c>
      <c r="O29" s="405">
        <v>210.979</v>
      </c>
      <c r="P29" s="406">
        <v>690.399</v>
      </c>
      <c r="Q29" s="407">
        <v>9.87</v>
      </c>
      <c r="R29" s="406">
        <v>8.611999999999997</v>
      </c>
      <c r="S29" s="408">
        <f t="shared" si="18"/>
        <v>919.86</v>
      </c>
      <c r="T29" s="409">
        <f t="shared" si="5"/>
        <v>0.006526449902291981</v>
      </c>
      <c r="U29" s="410">
        <v>186.43199999999996</v>
      </c>
      <c r="V29" s="406">
        <v>587.863</v>
      </c>
      <c r="W29" s="407">
        <v>10.666000000000002</v>
      </c>
      <c r="X29" s="406">
        <v>15.342999999999998</v>
      </c>
      <c r="Y29" s="408">
        <f t="shared" si="19"/>
        <v>800.3040000000001</v>
      </c>
      <c r="Z29" s="412">
        <f t="shared" si="20"/>
        <v>0.14938823247166066</v>
      </c>
    </row>
    <row r="30" spans="1:26" ht="18.75" customHeight="1">
      <c r="A30" s="453" t="s">
        <v>407</v>
      </c>
      <c r="B30" s="454" t="s">
        <v>408</v>
      </c>
      <c r="C30" s="405">
        <v>29.233999999999998</v>
      </c>
      <c r="D30" s="406">
        <v>87.175</v>
      </c>
      <c r="E30" s="407">
        <v>0.6890000000000001</v>
      </c>
      <c r="F30" s="406">
        <v>0.46199999999999997</v>
      </c>
      <c r="G30" s="408">
        <f t="shared" si="15"/>
        <v>117.55999999999999</v>
      </c>
      <c r="H30" s="409">
        <f t="shared" si="1"/>
        <v>0.004346209688128769</v>
      </c>
      <c r="I30" s="410">
        <v>28.302999999999997</v>
      </c>
      <c r="J30" s="406">
        <v>81.525</v>
      </c>
      <c r="K30" s="407">
        <v>0.638</v>
      </c>
      <c r="L30" s="406">
        <v>0.132</v>
      </c>
      <c r="M30" s="408">
        <f t="shared" si="16"/>
        <v>110.59800000000001</v>
      </c>
      <c r="N30" s="411">
        <f t="shared" si="17"/>
        <v>0.06294869708312967</v>
      </c>
      <c r="O30" s="405">
        <v>138.519</v>
      </c>
      <c r="P30" s="406">
        <v>441.18800000000005</v>
      </c>
      <c r="Q30" s="407">
        <v>3.0929999999999995</v>
      </c>
      <c r="R30" s="406">
        <v>2.486</v>
      </c>
      <c r="S30" s="408">
        <f t="shared" si="18"/>
        <v>585.2860000000001</v>
      </c>
      <c r="T30" s="409">
        <f t="shared" si="5"/>
        <v>0.00415263165863595</v>
      </c>
      <c r="U30" s="410">
        <v>132.496</v>
      </c>
      <c r="V30" s="406">
        <v>365.73800000000006</v>
      </c>
      <c r="W30" s="407">
        <v>4.524</v>
      </c>
      <c r="X30" s="406">
        <v>3.3779999999999997</v>
      </c>
      <c r="Y30" s="408">
        <f t="shared" si="19"/>
        <v>506.136</v>
      </c>
      <c r="Z30" s="412">
        <f t="shared" si="20"/>
        <v>0.1563808936728468</v>
      </c>
    </row>
    <row r="31" spans="1:26" ht="18.75" customHeight="1">
      <c r="A31" s="453" t="s">
        <v>448</v>
      </c>
      <c r="B31" s="454" t="s">
        <v>449</v>
      </c>
      <c r="C31" s="405">
        <v>4.688999999999999</v>
      </c>
      <c r="D31" s="406">
        <v>5.517</v>
      </c>
      <c r="E31" s="407">
        <v>45.796</v>
      </c>
      <c r="F31" s="406">
        <v>44.361000000000004</v>
      </c>
      <c r="G31" s="408">
        <f t="shared" si="15"/>
        <v>100.363</v>
      </c>
      <c r="H31" s="409">
        <f t="shared" si="1"/>
        <v>0.0037104341861999633</v>
      </c>
      <c r="I31" s="410">
        <v>0</v>
      </c>
      <c r="J31" s="406">
        <v>0.083</v>
      </c>
      <c r="K31" s="407">
        <v>35.189</v>
      </c>
      <c r="L31" s="406">
        <v>40.118</v>
      </c>
      <c r="M31" s="408">
        <f t="shared" si="16"/>
        <v>75.39</v>
      </c>
      <c r="N31" s="411">
        <f t="shared" si="17"/>
        <v>0.33125082902241676</v>
      </c>
      <c r="O31" s="405">
        <v>8.579</v>
      </c>
      <c r="P31" s="406">
        <v>14.258000000000001</v>
      </c>
      <c r="Q31" s="407">
        <v>188.10899999999998</v>
      </c>
      <c r="R31" s="406">
        <v>196.14399999999998</v>
      </c>
      <c r="S31" s="408">
        <f t="shared" si="18"/>
        <v>407.0899999999999</v>
      </c>
      <c r="T31" s="409">
        <f t="shared" si="5"/>
        <v>0.002888322669454093</v>
      </c>
      <c r="U31" s="410">
        <v>3.3749999999999996</v>
      </c>
      <c r="V31" s="406">
        <v>5.7620000000000005</v>
      </c>
      <c r="W31" s="407">
        <v>146.90999999999997</v>
      </c>
      <c r="X31" s="406">
        <v>163.035</v>
      </c>
      <c r="Y31" s="408">
        <f t="shared" si="19"/>
        <v>319.082</v>
      </c>
      <c r="Z31" s="412">
        <f t="shared" si="20"/>
        <v>0.2758162478610511</v>
      </c>
    </row>
    <row r="32" spans="1:26" ht="18.75" customHeight="1">
      <c r="A32" s="453" t="s">
        <v>479</v>
      </c>
      <c r="B32" s="454" t="s">
        <v>479</v>
      </c>
      <c r="C32" s="405">
        <v>40.38000000000001</v>
      </c>
      <c r="D32" s="406">
        <v>46.81</v>
      </c>
      <c r="E32" s="407">
        <v>0.895</v>
      </c>
      <c r="F32" s="406">
        <v>0.9400000000000001</v>
      </c>
      <c r="G32" s="408">
        <f t="shared" si="15"/>
        <v>89.025</v>
      </c>
      <c r="H32" s="409">
        <f t="shared" si="1"/>
        <v>0.0032912667360127912</v>
      </c>
      <c r="I32" s="410">
        <v>23.630000000000003</v>
      </c>
      <c r="J32" s="406">
        <v>29.74</v>
      </c>
      <c r="K32" s="407">
        <v>0.11499999999999999</v>
      </c>
      <c r="L32" s="406">
        <v>0.635</v>
      </c>
      <c r="M32" s="408">
        <f t="shared" si="16"/>
        <v>54.120000000000005</v>
      </c>
      <c r="N32" s="411">
        <f t="shared" si="17"/>
        <v>0.6449556541019956</v>
      </c>
      <c r="O32" s="405">
        <v>156.82</v>
      </c>
      <c r="P32" s="406">
        <v>206.25</v>
      </c>
      <c r="Q32" s="407">
        <v>1.9</v>
      </c>
      <c r="R32" s="406">
        <v>3.0849999999999995</v>
      </c>
      <c r="S32" s="408">
        <f t="shared" si="18"/>
        <v>368.05499999999995</v>
      </c>
      <c r="T32" s="409">
        <f t="shared" si="5"/>
        <v>0.0026113675111300357</v>
      </c>
      <c r="U32" s="410">
        <v>134.51999999999998</v>
      </c>
      <c r="V32" s="406">
        <v>186.78000000000003</v>
      </c>
      <c r="W32" s="407">
        <v>0.7600000000000001</v>
      </c>
      <c r="X32" s="406">
        <v>1.7700000000000002</v>
      </c>
      <c r="Y32" s="408">
        <f t="shared" si="19"/>
        <v>323.83</v>
      </c>
      <c r="Z32" s="412">
        <f t="shared" si="20"/>
        <v>0.13656856992866628</v>
      </c>
    </row>
    <row r="33" spans="1:26" ht="18.75" customHeight="1">
      <c r="A33" s="453" t="s">
        <v>480</v>
      </c>
      <c r="B33" s="454" t="s">
        <v>481</v>
      </c>
      <c r="C33" s="405">
        <v>21.31</v>
      </c>
      <c r="D33" s="406">
        <v>20.71</v>
      </c>
      <c r="E33" s="407">
        <v>17.133000000000003</v>
      </c>
      <c r="F33" s="406">
        <v>19.042</v>
      </c>
      <c r="G33" s="408">
        <f t="shared" si="15"/>
        <v>78.195</v>
      </c>
      <c r="H33" s="409">
        <f t="shared" si="1"/>
        <v>0.0028908801170740824</v>
      </c>
      <c r="I33" s="410">
        <v>20</v>
      </c>
      <c r="J33" s="406">
        <v>85.69000000000001</v>
      </c>
      <c r="K33" s="407">
        <v>36.256</v>
      </c>
      <c r="L33" s="406">
        <v>34.497</v>
      </c>
      <c r="M33" s="408">
        <f t="shared" si="16"/>
        <v>176.44300000000004</v>
      </c>
      <c r="N33" s="411">
        <f t="shared" si="17"/>
        <v>-0.5568257170871047</v>
      </c>
      <c r="O33" s="405">
        <v>122.17</v>
      </c>
      <c r="P33" s="406">
        <v>124.92</v>
      </c>
      <c r="Q33" s="407">
        <v>181.22699999999998</v>
      </c>
      <c r="R33" s="406">
        <v>155.399</v>
      </c>
      <c r="S33" s="408">
        <f t="shared" si="18"/>
        <v>583.716</v>
      </c>
      <c r="T33" s="409">
        <f t="shared" si="5"/>
        <v>0.004141492434899078</v>
      </c>
      <c r="U33" s="410">
        <v>96.49999999999999</v>
      </c>
      <c r="V33" s="406">
        <v>216.2</v>
      </c>
      <c r="W33" s="407">
        <v>163.70499999999998</v>
      </c>
      <c r="X33" s="406">
        <v>151.83399999999997</v>
      </c>
      <c r="Y33" s="408">
        <f t="shared" si="19"/>
        <v>628.2389999999999</v>
      </c>
      <c r="Z33" s="412">
        <f t="shared" si="20"/>
        <v>-0.07086952576965122</v>
      </c>
    </row>
    <row r="34" spans="1:26" ht="18.75" customHeight="1">
      <c r="A34" s="453" t="s">
        <v>482</v>
      </c>
      <c r="B34" s="454" t="s">
        <v>482</v>
      </c>
      <c r="C34" s="405">
        <v>35.795</v>
      </c>
      <c r="D34" s="406">
        <v>40.578</v>
      </c>
      <c r="E34" s="407">
        <v>0.21</v>
      </c>
      <c r="F34" s="406">
        <v>0.18</v>
      </c>
      <c r="G34" s="408">
        <f t="shared" si="15"/>
        <v>76.763</v>
      </c>
      <c r="H34" s="409">
        <f t="shared" si="1"/>
        <v>0.0028379388762319563</v>
      </c>
      <c r="I34" s="410">
        <v>13.912</v>
      </c>
      <c r="J34" s="406">
        <v>25.358</v>
      </c>
      <c r="K34" s="407">
        <v>0.13</v>
      </c>
      <c r="L34" s="406">
        <v>0.44</v>
      </c>
      <c r="M34" s="408">
        <f t="shared" si="16"/>
        <v>39.84</v>
      </c>
      <c r="N34" s="411">
        <f t="shared" si="17"/>
        <v>0.9267821285140563</v>
      </c>
      <c r="O34" s="405">
        <v>177.14</v>
      </c>
      <c r="P34" s="406">
        <v>186.751</v>
      </c>
      <c r="Q34" s="407">
        <v>1.098</v>
      </c>
      <c r="R34" s="406">
        <v>1.165</v>
      </c>
      <c r="S34" s="408">
        <f t="shared" si="18"/>
        <v>366.154</v>
      </c>
      <c r="T34" s="409">
        <f t="shared" si="5"/>
        <v>0.0025978798268473657</v>
      </c>
      <c r="U34" s="410">
        <v>143.01200000000003</v>
      </c>
      <c r="V34" s="406">
        <v>156.338</v>
      </c>
      <c r="W34" s="407">
        <v>1.4120000000000001</v>
      </c>
      <c r="X34" s="406">
        <v>2.511</v>
      </c>
      <c r="Y34" s="408">
        <f t="shared" si="19"/>
        <v>303.273</v>
      </c>
      <c r="Z34" s="412">
        <f t="shared" si="20"/>
        <v>0.207341240400563</v>
      </c>
    </row>
    <row r="35" spans="1:26" ht="18.75" customHeight="1">
      <c r="A35" s="453" t="s">
        <v>483</v>
      </c>
      <c r="B35" s="454" t="s">
        <v>483</v>
      </c>
      <c r="C35" s="405">
        <v>28.52</v>
      </c>
      <c r="D35" s="406">
        <v>44.01</v>
      </c>
      <c r="E35" s="407">
        <v>0.44</v>
      </c>
      <c r="F35" s="406">
        <v>1.7200000000000002</v>
      </c>
      <c r="G35" s="408">
        <f t="shared" si="15"/>
        <v>74.69</v>
      </c>
      <c r="H35" s="409">
        <f t="shared" si="1"/>
        <v>0.0027612997754877322</v>
      </c>
      <c r="I35" s="410">
        <v>43.7</v>
      </c>
      <c r="J35" s="406">
        <v>45.4</v>
      </c>
      <c r="K35" s="407">
        <v>4.053</v>
      </c>
      <c r="L35" s="406">
        <v>7.978</v>
      </c>
      <c r="M35" s="408">
        <f t="shared" si="16"/>
        <v>101.13099999999999</v>
      </c>
      <c r="N35" s="411" t="s">
        <v>46</v>
      </c>
      <c r="O35" s="405">
        <v>115.77</v>
      </c>
      <c r="P35" s="406">
        <v>221.58999999999997</v>
      </c>
      <c r="Q35" s="407">
        <v>1.5400000000000005</v>
      </c>
      <c r="R35" s="406">
        <v>3.3500000000000005</v>
      </c>
      <c r="S35" s="408">
        <f t="shared" si="18"/>
        <v>342.25</v>
      </c>
      <c r="T35" s="409">
        <f t="shared" si="5"/>
        <v>0.0024282798241682764</v>
      </c>
      <c r="U35" s="410">
        <v>142.16</v>
      </c>
      <c r="V35" s="406">
        <v>229.35899999999998</v>
      </c>
      <c r="W35" s="407">
        <v>7.211</v>
      </c>
      <c r="X35" s="406">
        <v>24.961</v>
      </c>
      <c r="Y35" s="408">
        <f t="shared" si="19"/>
        <v>403.69100000000003</v>
      </c>
      <c r="Z35" s="412">
        <f t="shared" si="20"/>
        <v>-0.15219809210510027</v>
      </c>
    </row>
    <row r="36" spans="1:26" ht="18.75" customHeight="1">
      <c r="A36" s="453" t="s">
        <v>430</v>
      </c>
      <c r="B36" s="454" t="s">
        <v>431</v>
      </c>
      <c r="C36" s="405">
        <v>38.993</v>
      </c>
      <c r="D36" s="406">
        <v>35.092</v>
      </c>
      <c r="E36" s="407">
        <v>0.1</v>
      </c>
      <c r="F36" s="406">
        <v>0.056</v>
      </c>
      <c r="G36" s="408">
        <f t="shared" si="15"/>
        <v>74.241</v>
      </c>
      <c r="H36" s="409">
        <f t="shared" si="1"/>
        <v>0.0027447001825141883</v>
      </c>
      <c r="I36" s="410">
        <v>24.482</v>
      </c>
      <c r="J36" s="406">
        <v>32.174</v>
      </c>
      <c r="K36" s="407">
        <v>0.124</v>
      </c>
      <c r="L36" s="406">
        <v>0.025</v>
      </c>
      <c r="M36" s="408">
        <f t="shared" si="16"/>
        <v>56.805</v>
      </c>
      <c r="N36" s="411">
        <f t="shared" si="17"/>
        <v>0.30694481119619743</v>
      </c>
      <c r="O36" s="405">
        <v>178.67000000000002</v>
      </c>
      <c r="P36" s="406">
        <v>170.80399999999997</v>
      </c>
      <c r="Q36" s="407">
        <v>0.64</v>
      </c>
      <c r="R36" s="406">
        <v>4.496</v>
      </c>
      <c r="S36" s="408">
        <f t="shared" si="18"/>
        <v>354.60999999999996</v>
      </c>
      <c r="T36" s="409">
        <f t="shared" si="5"/>
        <v>0.002515974604670014</v>
      </c>
      <c r="U36" s="410">
        <v>136.811</v>
      </c>
      <c r="V36" s="406">
        <v>139.921</v>
      </c>
      <c r="W36" s="407">
        <v>4.639999999999999</v>
      </c>
      <c r="X36" s="406">
        <v>5.539000000000001</v>
      </c>
      <c r="Y36" s="408">
        <f t="shared" si="19"/>
        <v>286.91099999999994</v>
      </c>
      <c r="Z36" s="412">
        <f t="shared" si="20"/>
        <v>0.23595818912485056</v>
      </c>
    </row>
    <row r="37" spans="1:26" ht="18.75" customHeight="1">
      <c r="A37" s="453" t="s">
        <v>434</v>
      </c>
      <c r="B37" s="454" t="s">
        <v>435</v>
      </c>
      <c r="C37" s="405">
        <v>19.583</v>
      </c>
      <c r="D37" s="406">
        <v>32.249</v>
      </c>
      <c r="E37" s="407">
        <v>12.457</v>
      </c>
      <c r="F37" s="406">
        <v>3.2929999999999997</v>
      </c>
      <c r="G37" s="408">
        <f>SUM(C37:F37)</f>
        <v>67.58200000000001</v>
      </c>
      <c r="H37" s="409">
        <f>G37/$G$9</f>
        <v>0.0024985160185702496</v>
      </c>
      <c r="I37" s="410">
        <v>61.179</v>
      </c>
      <c r="J37" s="406">
        <v>88.428</v>
      </c>
      <c r="K37" s="407">
        <v>1.4820000000000002</v>
      </c>
      <c r="L37" s="406">
        <v>1.313</v>
      </c>
      <c r="M37" s="408">
        <f>SUM(I37:L37)</f>
        <v>152.402</v>
      </c>
      <c r="N37" s="411">
        <f>IF(ISERROR(G37/M37-1),"         /0",(G37/M37-1))</f>
        <v>-0.556554375926825</v>
      </c>
      <c r="O37" s="405">
        <v>62.547</v>
      </c>
      <c r="P37" s="406">
        <v>202.02700000000002</v>
      </c>
      <c r="Q37" s="407">
        <v>214.67200000000003</v>
      </c>
      <c r="R37" s="406">
        <v>36.178000000000004</v>
      </c>
      <c r="S37" s="408">
        <f>SUM(O37:R37)</f>
        <v>515.4240000000001</v>
      </c>
      <c r="T37" s="409">
        <f>S37/$S$9</f>
        <v>0.003656957487486077</v>
      </c>
      <c r="U37" s="410">
        <v>270.75600000000003</v>
      </c>
      <c r="V37" s="406">
        <v>354.75399999999996</v>
      </c>
      <c r="W37" s="407">
        <v>6.664000000000001</v>
      </c>
      <c r="X37" s="406">
        <v>9.451999999999998</v>
      </c>
      <c r="Y37" s="408">
        <f>SUM(U37:X37)</f>
        <v>641.626</v>
      </c>
      <c r="Z37" s="412">
        <f>IF(ISERROR(S37/Y37-1),"         /0",IF(S37/Y37&gt;5,"  *  ",(S37/Y37-1)))</f>
        <v>-0.1966909071639863</v>
      </c>
    </row>
    <row r="38" spans="1:26" ht="18.75" customHeight="1">
      <c r="A38" s="453" t="s">
        <v>454</v>
      </c>
      <c r="B38" s="454" t="s">
        <v>466</v>
      </c>
      <c r="C38" s="405">
        <v>2.67</v>
      </c>
      <c r="D38" s="406">
        <v>2.33</v>
      </c>
      <c r="E38" s="407">
        <v>27.105000000000004</v>
      </c>
      <c r="F38" s="406">
        <v>34.679</v>
      </c>
      <c r="G38" s="408">
        <f t="shared" si="15"/>
        <v>66.784</v>
      </c>
      <c r="H38" s="409">
        <f t="shared" si="1"/>
        <v>0.00246901384664845</v>
      </c>
      <c r="I38" s="410">
        <v>68.39</v>
      </c>
      <c r="J38" s="406">
        <v>2.1799999999999997</v>
      </c>
      <c r="K38" s="407">
        <v>38.102</v>
      </c>
      <c r="L38" s="406">
        <v>40.667</v>
      </c>
      <c r="M38" s="408">
        <f t="shared" si="16"/>
        <v>149.339</v>
      </c>
      <c r="N38" s="411" t="s">
        <v>46</v>
      </c>
      <c r="O38" s="405">
        <v>52.53</v>
      </c>
      <c r="P38" s="406">
        <v>18.049999999999997</v>
      </c>
      <c r="Q38" s="407">
        <v>142.61399999999998</v>
      </c>
      <c r="R38" s="406">
        <v>167.83499999999998</v>
      </c>
      <c r="S38" s="408">
        <f t="shared" si="18"/>
        <v>381.02899999999994</v>
      </c>
      <c r="T38" s="409">
        <f t="shared" si="5"/>
        <v>0.0027034186504689963</v>
      </c>
      <c r="U38" s="410">
        <v>241.445</v>
      </c>
      <c r="V38" s="406">
        <v>65.92</v>
      </c>
      <c r="W38" s="407">
        <v>130.03999999999996</v>
      </c>
      <c r="X38" s="406">
        <v>126.74199999999999</v>
      </c>
      <c r="Y38" s="408">
        <f t="shared" si="19"/>
        <v>564.1469999999999</v>
      </c>
      <c r="Z38" s="412">
        <f t="shared" si="20"/>
        <v>-0.32459270367475146</v>
      </c>
    </row>
    <row r="39" spans="1:26" ht="18.75" customHeight="1">
      <c r="A39" s="453" t="s">
        <v>484</v>
      </c>
      <c r="B39" s="454" t="s">
        <v>485</v>
      </c>
      <c r="C39" s="405">
        <v>30.6</v>
      </c>
      <c r="D39" s="406">
        <v>31.200000000000003</v>
      </c>
      <c r="E39" s="407">
        <v>0.044</v>
      </c>
      <c r="F39" s="406">
        <v>0.573</v>
      </c>
      <c r="G39" s="408">
        <f t="shared" si="15"/>
        <v>62.417</v>
      </c>
      <c r="H39" s="409">
        <f t="shared" si="1"/>
        <v>0.0023075652441641157</v>
      </c>
      <c r="I39" s="410"/>
      <c r="J39" s="406"/>
      <c r="K39" s="407"/>
      <c r="L39" s="406"/>
      <c r="M39" s="408">
        <f t="shared" si="16"/>
        <v>0</v>
      </c>
      <c r="N39" s="411" t="str">
        <f t="shared" si="17"/>
        <v>         /0</v>
      </c>
      <c r="O39" s="405">
        <v>30.6</v>
      </c>
      <c r="P39" s="406">
        <v>31.200000000000003</v>
      </c>
      <c r="Q39" s="407">
        <v>0.074</v>
      </c>
      <c r="R39" s="406">
        <v>0.623</v>
      </c>
      <c r="S39" s="408">
        <f t="shared" si="18"/>
        <v>62.497</v>
      </c>
      <c r="T39" s="409">
        <f t="shared" si="5"/>
        <v>0.00044341915024410445</v>
      </c>
      <c r="U39" s="410">
        <v>13.100000000000001</v>
      </c>
      <c r="V39" s="406">
        <v>13.100000000000001</v>
      </c>
      <c r="W39" s="407">
        <v>0.05</v>
      </c>
      <c r="X39" s="406">
        <v>0.05</v>
      </c>
      <c r="Y39" s="408">
        <f t="shared" si="19"/>
        <v>26.300000000000004</v>
      </c>
      <c r="Z39" s="412">
        <f t="shared" si="20"/>
        <v>1.3763117870722428</v>
      </c>
    </row>
    <row r="40" spans="1:26" ht="18.75" customHeight="1">
      <c r="A40" s="453" t="s">
        <v>412</v>
      </c>
      <c r="B40" s="454" t="s">
        <v>413</v>
      </c>
      <c r="C40" s="405">
        <v>1.7159999999999997</v>
      </c>
      <c r="D40" s="406">
        <v>7.138999999999999</v>
      </c>
      <c r="E40" s="407">
        <v>23.825999999999997</v>
      </c>
      <c r="F40" s="406">
        <v>27.966</v>
      </c>
      <c r="G40" s="408">
        <f t="shared" si="15"/>
        <v>60.647</v>
      </c>
      <c r="H40" s="409">
        <f t="shared" si="1"/>
        <v>0.0022421280959165147</v>
      </c>
      <c r="I40" s="410">
        <v>8.541</v>
      </c>
      <c r="J40" s="406">
        <v>37.995999999999995</v>
      </c>
      <c r="K40" s="407">
        <v>18.804000000000002</v>
      </c>
      <c r="L40" s="406">
        <v>18.830000000000002</v>
      </c>
      <c r="M40" s="408">
        <f t="shared" si="16"/>
        <v>84.17099999999999</v>
      </c>
      <c r="N40" s="411">
        <f t="shared" si="17"/>
        <v>-0.2794786803055683</v>
      </c>
      <c r="O40" s="405">
        <v>17.144000000000002</v>
      </c>
      <c r="P40" s="406">
        <v>51.727000000000004</v>
      </c>
      <c r="Q40" s="407">
        <v>92.03900000000002</v>
      </c>
      <c r="R40" s="406">
        <v>106.59400000000001</v>
      </c>
      <c r="S40" s="408">
        <f t="shared" si="18"/>
        <v>267.504</v>
      </c>
      <c r="T40" s="409">
        <f t="shared" si="5"/>
        <v>0.0018979534436356774</v>
      </c>
      <c r="U40" s="410">
        <v>47.77899999999999</v>
      </c>
      <c r="V40" s="406">
        <v>176.103</v>
      </c>
      <c r="W40" s="407">
        <v>127.998</v>
      </c>
      <c r="X40" s="406">
        <v>125.20299999999999</v>
      </c>
      <c r="Y40" s="408">
        <f t="shared" si="19"/>
        <v>477.08299999999997</v>
      </c>
      <c r="Z40" s="412">
        <f t="shared" si="20"/>
        <v>-0.4392925340035171</v>
      </c>
    </row>
    <row r="41" spans="1:26" ht="18.75" customHeight="1">
      <c r="A41" s="453" t="s">
        <v>456</v>
      </c>
      <c r="B41" s="454" t="s">
        <v>486</v>
      </c>
      <c r="C41" s="405">
        <v>0.19</v>
      </c>
      <c r="D41" s="406">
        <v>55.81</v>
      </c>
      <c r="E41" s="407">
        <v>0.05</v>
      </c>
      <c r="F41" s="406">
        <v>0.735</v>
      </c>
      <c r="G41" s="408">
        <f t="shared" si="15"/>
        <v>56.785</v>
      </c>
      <c r="H41" s="409">
        <f t="shared" si="1"/>
        <v>0.002099349414259886</v>
      </c>
      <c r="I41" s="410"/>
      <c r="J41" s="406"/>
      <c r="K41" s="407">
        <v>0.135</v>
      </c>
      <c r="L41" s="406">
        <v>0.6799999999999999</v>
      </c>
      <c r="M41" s="408">
        <f t="shared" si="16"/>
        <v>0.815</v>
      </c>
      <c r="N41" s="411">
        <f t="shared" si="17"/>
        <v>68.67484662576688</v>
      </c>
      <c r="O41" s="405">
        <v>1.4</v>
      </c>
      <c r="P41" s="406">
        <v>68.8</v>
      </c>
      <c r="Q41" s="407">
        <v>0.7580000000000001</v>
      </c>
      <c r="R41" s="406">
        <v>3.5549999999999997</v>
      </c>
      <c r="S41" s="408">
        <f t="shared" si="18"/>
        <v>74.513</v>
      </c>
      <c r="T41" s="409">
        <f t="shared" si="5"/>
        <v>0.0005286732345894836</v>
      </c>
      <c r="U41" s="410">
        <v>1.6600000000000001</v>
      </c>
      <c r="V41" s="406">
        <v>6.28</v>
      </c>
      <c r="W41" s="407">
        <v>0.535</v>
      </c>
      <c r="X41" s="406">
        <v>3.949</v>
      </c>
      <c r="Y41" s="408">
        <f t="shared" si="19"/>
        <v>12.424</v>
      </c>
      <c r="Z41" s="412" t="str">
        <f t="shared" si="20"/>
        <v>  *  </v>
      </c>
    </row>
    <row r="42" spans="1:26" ht="18.75" customHeight="1">
      <c r="A42" s="453" t="s">
        <v>410</v>
      </c>
      <c r="B42" s="454" t="s">
        <v>411</v>
      </c>
      <c r="C42" s="405">
        <v>29.536</v>
      </c>
      <c r="D42" s="406">
        <v>19.218000000000004</v>
      </c>
      <c r="E42" s="407">
        <v>0</v>
      </c>
      <c r="F42" s="406">
        <v>0</v>
      </c>
      <c r="G42" s="408">
        <f t="shared" si="15"/>
        <v>48.754000000000005</v>
      </c>
      <c r="H42" s="409">
        <f t="shared" si="1"/>
        <v>0.0018024422178889933</v>
      </c>
      <c r="I42" s="410">
        <v>22.071</v>
      </c>
      <c r="J42" s="406">
        <v>33.48</v>
      </c>
      <c r="K42" s="407">
        <v>0.05</v>
      </c>
      <c r="L42" s="406">
        <v>0</v>
      </c>
      <c r="M42" s="408">
        <f t="shared" si="16"/>
        <v>55.601</v>
      </c>
      <c r="N42" s="411">
        <f t="shared" si="17"/>
        <v>-0.12314526717145369</v>
      </c>
      <c r="O42" s="405">
        <v>102.054</v>
      </c>
      <c r="P42" s="406">
        <v>81.596</v>
      </c>
      <c r="Q42" s="407">
        <v>5.601</v>
      </c>
      <c r="R42" s="406">
        <v>5.603</v>
      </c>
      <c r="S42" s="408">
        <f t="shared" si="18"/>
        <v>194.854</v>
      </c>
      <c r="T42" s="409">
        <f t="shared" si="5"/>
        <v>0.00138249828154415</v>
      </c>
      <c r="U42" s="410">
        <v>98.493</v>
      </c>
      <c r="V42" s="406">
        <v>126.17</v>
      </c>
      <c r="W42" s="407">
        <v>3.4549999999999996</v>
      </c>
      <c r="X42" s="406">
        <v>14.362</v>
      </c>
      <c r="Y42" s="408">
        <f t="shared" si="19"/>
        <v>242.48000000000002</v>
      </c>
      <c r="Z42" s="412">
        <f t="shared" si="20"/>
        <v>-0.19641207522269877</v>
      </c>
    </row>
    <row r="43" spans="1:26" ht="18.75" customHeight="1">
      <c r="A43" s="453" t="s">
        <v>469</v>
      </c>
      <c r="B43" s="454" t="s">
        <v>470</v>
      </c>
      <c r="C43" s="405">
        <v>7.5</v>
      </c>
      <c r="D43" s="406">
        <v>7.5</v>
      </c>
      <c r="E43" s="407">
        <v>6.964999999999999</v>
      </c>
      <c r="F43" s="406">
        <v>19.738</v>
      </c>
      <c r="G43" s="408">
        <f t="shared" si="15"/>
        <v>41.703</v>
      </c>
      <c r="H43" s="409">
        <f t="shared" si="1"/>
        <v>0.0015417657589659247</v>
      </c>
      <c r="I43" s="410">
        <v>16.68</v>
      </c>
      <c r="J43" s="406">
        <v>29.17</v>
      </c>
      <c r="K43" s="407">
        <v>9.238999999999997</v>
      </c>
      <c r="L43" s="406">
        <v>15.386000000000003</v>
      </c>
      <c r="M43" s="408">
        <f t="shared" si="16"/>
        <v>70.475</v>
      </c>
      <c r="N43" s="411">
        <f t="shared" si="17"/>
        <v>-0.40825824760553375</v>
      </c>
      <c r="O43" s="405">
        <v>22.56</v>
      </c>
      <c r="P43" s="406">
        <v>27.02</v>
      </c>
      <c r="Q43" s="407">
        <v>36.19199999999999</v>
      </c>
      <c r="R43" s="406">
        <v>84.68899999999996</v>
      </c>
      <c r="S43" s="408">
        <f t="shared" si="18"/>
        <v>170.46099999999996</v>
      </c>
      <c r="T43" s="409">
        <f t="shared" si="5"/>
        <v>0.0012094288008986074</v>
      </c>
      <c r="U43" s="410">
        <v>55.611999999999995</v>
      </c>
      <c r="V43" s="406">
        <v>182.006</v>
      </c>
      <c r="W43" s="407">
        <v>56.27000000000001</v>
      </c>
      <c r="X43" s="406">
        <v>83.564</v>
      </c>
      <c r="Y43" s="408">
        <f t="shared" si="19"/>
        <v>377.452</v>
      </c>
      <c r="Z43" s="412">
        <f t="shared" si="20"/>
        <v>-0.5483902588938463</v>
      </c>
    </row>
    <row r="44" spans="1:26" ht="18.75" customHeight="1">
      <c r="A44" s="453" t="s">
        <v>487</v>
      </c>
      <c r="B44" s="454" t="s">
        <v>487</v>
      </c>
      <c r="C44" s="405">
        <v>0</v>
      </c>
      <c r="D44" s="406">
        <v>38.75</v>
      </c>
      <c r="E44" s="407">
        <v>0</v>
      </c>
      <c r="F44" s="406">
        <v>0</v>
      </c>
      <c r="G44" s="408">
        <f t="shared" si="15"/>
        <v>38.75</v>
      </c>
      <c r="H44" s="409">
        <f t="shared" si="1"/>
        <v>0.0014325929347991648</v>
      </c>
      <c r="I44" s="410">
        <v>0</v>
      </c>
      <c r="J44" s="406">
        <v>52.19</v>
      </c>
      <c r="K44" s="407"/>
      <c r="L44" s="406"/>
      <c r="M44" s="408">
        <f t="shared" si="16"/>
        <v>52.19</v>
      </c>
      <c r="N44" s="411">
        <f t="shared" si="17"/>
        <v>-0.2575205978156735</v>
      </c>
      <c r="O44" s="405">
        <v>0</v>
      </c>
      <c r="P44" s="406">
        <v>199.86999999999998</v>
      </c>
      <c r="Q44" s="407"/>
      <c r="R44" s="406"/>
      <c r="S44" s="408">
        <f t="shared" si="18"/>
        <v>199.86999999999998</v>
      </c>
      <c r="T44" s="409">
        <f t="shared" si="5"/>
        <v>0.0014180870371264085</v>
      </c>
      <c r="U44" s="410">
        <v>0.4</v>
      </c>
      <c r="V44" s="406">
        <v>353.55</v>
      </c>
      <c r="W44" s="407">
        <v>1.544</v>
      </c>
      <c r="X44" s="406">
        <v>1.544</v>
      </c>
      <c r="Y44" s="408">
        <f t="shared" si="19"/>
        <v>357.03799999999995</v>
      </c>
      <c r="Z44" s="412">
        <f t="shared" si="20"/>
        <v>-0.44019964261507183</v>
      </c>
    </row>
    <row r="45" spans="1:26" ht="18.75" customHeight="1">
      <c r="A45" s="453" t="s">
        <v>444</v>
      </c>
      <c r="B45" s="454" t="s">
        <v>445</v>
      </c>
      <c r="C45" s="405">
        <v>4.672</v>
      </c>
      <c r="D45" s="406">
        <v>5.4510000000000005</v>
      </c>
      <c r="E45" s="407">
        <v>11.461</v>
      </c>
      <c r="F45" s="406">
        <v>14.692</v>
      </c>
      <c r="G45" s="408">
        <f t="shared" si="15"/>
        <v>36.276</v>
      </c>
      <c r="H45" s="409">
        <f t="shared" si="1"/>
        <v>0.0013411288078135357</v>
      </c>
      <c r="I45" s="410">
        <v>8.923</v>
      </c>
      <c r="J45" s="406">
        <v>9.521</v>
      </c>
      <c r="K45" s="407">
        <v>11.054</v>
      </c>
      <c r="L45" s="406">
        <v>13.814</v>
      </c>
      <c r="M45" s="408">
        <f t="shared" si="16"/>
        <v>43.312000000000005</v>
      </c>
      <c r="N45" s="411">
        <f t="shared" si="17"/>
        <v>-0.16244920576283706</v>
      </c>
      <c r="O45" s="405">
        <v>22.773</v>
      </c>
      <c r="P45" s="406">
        <v>21.891</v>
      </c>
      <c r="Q45" s="407">
        <v>47.558</v>
      </c>
      <c r="R45" s="406">
        <v>57.307</v>
      </c>
      <c r="S45" s="408">
        <f t="shared" si="18"/>
        <v>149.529</v>
      </c>
      <c r="T45" s="409">
        <f t="shared" si="5"/>
        <v>0.0010609152778029457</v>
      </c>
      <c r="U45" s="410">
        <v>49.727000000000004</v>
      </c>
      <c r="V45" s="406">
        <v>54.245000000000005</v>
      </c>
      <c r="W45" s="407">
        <v>44.69500000000001</v>
      </c>
      <c r="X45" s="406">
        <v>55.999</v>
      </c>
      <c r="Y45" s="408">
        <f t="shared" si="19"/>
        <v>204.66600000000003</v>
      </c>
      <c r="Z45" s="412">
        <f t="shared" si="20"/>
        <v>-0.2693999003254083</v>
      </c>
    </row>
    <row r="46" spans="1:26" ht="18.75" customHeight="1">
      <c r="A46" s="453" t="s">
        <v>438</v>
      </c>
      <c r="B46" s="454" t="s">
        <v>439</v>
      </c>
      <c r="C46" s="405">
        <v>30.325000000000003</v>
      </c>
      <c r="D46" s="406">
        <v>3.9050000000000002</v>
      </c>
      <c r="E46" s="407">
        <v>0</v>
      </c>
      <c r="F46" s="406">
        <v>0.231</v>
      </c>
      <c r="G46" s="408">
        <f t="shared" si="15"/>
        <v>34.461000000000006</v>
      </c>
      <c r="H46" s="409">
        <f t="shared" si="1"/>
        <v>0.0012740280032545557</v>
      </c>
      <c r="I46" s="410">
        <v>44.955</v>
      </c>
      <c r="J46" s="406">
        <v>7.761</v>
      </c>
      <c r="K46" s="407">
        <v>0.2</v>
      </c>
      <c r="L46" s="406">
        <v>0.16</v>
      </c>
      <c r="M46" s="408">
        <f t="shared" si="16"/>
        <v>53.076</v>
      </c>
      <c r="N46" s="411">
        <f t="shared" si="17"/>
        <v>-0.3507234908433189</v>
      </c>
      <c r="O46" s="405">
        <v>182.38400000000004</v>
      </c>
      <c r="P46" s="406">
        <v>17.541999999999994</v>
      </c>
      <c r="Q46" s="407">
        <v>2.5249999999999995</v>
      </c>
      <c r="R46" s="406">
        <v>7.529999999999999</v>
      </c>
      <c r="S46" s="408">
        <f t="shared" si="18"/>
        <v>209.98100000000005</v>
      </c>
      <c r="T46" s="409">
        <f t="shared" si="5"/>
        <v>0.0014898250570012533</v>
      </c>
      <c r="U46" s="410">
        <v>348.5209999999999</v>
      </c>
      <c r="V46" s="406">
        <v>34.674</v>
      </c>
      <c r="W46" s="407">
        <v>1.89</v>
      </c>
      <c r="X46" s="406">
        <v>1.603</v>
      </c>
      <c r="Y46" s="408">
        <f t="shared" si="19"/>
        <v>386.6879999999999</v>
      </c>
      <c r="Z46" s="412">
        <f t="shared" si="20"/>
        <v>-0.456975649619331</v>
      </c>
    </row>
    <row r="47" spans="1:26" ht="18.75" customHeight="1">
      <c r="A47" s="453" t="s">
        <v>488</v>
      </c>
      <c r="B47" s="454" t="s">
        <v>489</v>
      </c>
      <c r="C47" s="405">
        <v>5.23</v>
      </c>
      <c r="D47" s="406">
        <v>29.12</v>
      </c>
      <c r="E47" s="407">
        <v>0</v>
      </c>
      <c r="F47" s="406">
        <v>0</v>
      </c>
      <c r="G47" s="408">
        <f t="shared" si="15"/>
        <v>34.35</v>
      </c>
      <c r="H47" s="409">
        <f t="shared" si="1"/>
        <v>0.0012699243176864856</v>
      </c>
      <c r="I47" s="410">
        <v>9.38</v>
      </c>
      <c r="J47" s="406">
        <v>66.53999999999999</v>
      </c>
      <c r="K47" s="407">
        <v>0.09</v>
      </c>
      <c r="L47" s="406">
        <v>0</v>
      </c>
      <c r="M47" s="408">
        <f t="shared" si="16"/>
        <v>76.00999999999999</v>
      </c>
      <c r="N47" s="411">
        <f t="shared" si="17"/>
        <v>-0.5480857781870806</v>
      </c>
      <c r="O47" s="405">
        <v>28.600000000000005</v>
      </c>
      <c r="P47" s="406">
        <v>177.62</v>
      </c>
      <c r="Q47" s="407">
        <v>0.49</v>
      </c>
      <c r="R47" s="406">
        <v>0.667</v>
      </c>
      <c r="S47" s="408">
        <f t="shared" si="18"/>
        <v>207.377</v>
      </c>
      <c r="T47" s="409">
        <f t="shared" si="5"/>
        <v>0.0014713495547013721</v>
      </c>
      <c r="U47" s="410">
        <v>52.398</v>
      </c>
      <c r="V47" s="406">
        <v>280.698</v>
      </c>
      <c r="W47" s="407">
        <v>0.809</v>
      </c>
      <c r="X47" s="406">
        <v>0.8110000000000002</v>
      </c>
      <c r="Y47" s="408">
        <f t="shared" si="19"/>
        <v>334.716</v>
      </c>
      <c r="Z47" s="412">
        <f t="shared" si="20"/>
        <v>-0.38043893927986705</v>
      </c>
    </row>
    <row r="48" spans="1:26" ht="18.75" customHeight="1">
      <c r="A48" s="453" t="s">
        <v>426</v>
      </c>
      <c r="B48" s="454" t="s">
        <v>427</v>
      </c>
      <c r="C48" s="405">
        <v>3.572</v>
      </c>
      <c r="D48" s="406">
        <v>23.6</v>
      </c>
      <c r="E48" s="407">
        <v>2.1910000000000003</v>
      </c>
      <c r="F48" s="406">
        <v>3.65</v>
      </c>
      <c r="G48" s="408">
        <f t="shared" si="15"/>
        <v>33.013</v>
      </c>
      <c r="H48" s="409">
        <f t="shared" si="1"/>
        <v>0.0012204952401683826</v>
      </c>
      <c r="I48" s="410">
        <v>4.584</v>
      </c>
      <c r="J48" s="406">
        <v>26.389</v>
      </c>
      <c r="K48" s="407">
        <v>3.577</v>
      </c>
      <c r="L48" s="406">
        <v>4.715</v>
      </c>
      <c r="M48" s="408">
        <f t="shared" si="16"/>
        <v>39.265</v>
      </c>
      <c r="N48" s="411">
        <f t="shared" si="17"/>
        <v>-0.15922577358971102</v>
      </c>
      <c r="O48" s="405">
        <v>18.983999999999998</v>
      </c>
      <c r="P48" s="406">
        <v>125.564</v>
      </c>
      <c r="Q48" s="407">
        <v>10.573999999999998</v>
      </c>
      <c r="R48" s="406">
        <v>12.355999999999998</v>
      </c>
      <c r="S48" s="408">
        <f t="shared" si="18"/>
        <v>167.478</v>
      </c>
      <c r="T48" s="409">
        <f t="shared" si="5"/>
        <v>0.0011882642757985525</v>
      </c>
      <c r="U48" s="410">
        <v>24.421999999999997</v>
      </c>
      <c r="V48" s="406">
        <v>114.773</v>
      </c>
      <c r="W48" s="407">
        <v>21.197000000000003</v>
      </c>
      <c r="X48" s="406">
        <v>34.99099999999999</v>
      </c>
      <c r="Y48" s="408">
        <f t="shared" si="19"/>
        <v>195.38299999999998</v>
      </c>
      <c r="Z48" s="412">
        <f t="shared" si="20"/>
        <v>-0.14282204695393141</v>
      </c>
    </row>
    <row r="49" spans="1:26" ht="18.75" customHeight="1">
      <c r="A49" s="453" t="s">
        <v>436</v>
      </c>
      <c r="B49" s="454" t="s">
        <v>437</v>
      </c>
      <c r="C49" s="405">
        <v>17.119</v>
      </c>
      <c r="D49" s="406">
        <v>14.347</v>
      </c>
      <c r="E49" s="407">
        <v>0.2</v>
      </c>
      <c r="F49" s="406">
        <v>0.35</v>
      </c>
      <c r="G49" s="408">
        <f t="shared" si="15"/>
        <v>32.016</v>
      </c>
      <c r="H49" s="409">
        <f t="shared" si="1"/>
        <v>0.0011836360103362597</v>
      </c>
      <c r="I49" s="410">
        <v>18.026</v>
      </c>
      <c r="J49" s="406">
        <v>16.75</v>
      </c>
      <c r="K49" s="407">
        <v>0.163</v>
      </c>
      <c r="L49" s="406">
        <v>7.486</v>
      </c>
      <c r="M49" s="408">
        <f t="shared" si="16"/>
        <v>42.42499999999999</v>
      </c>
      <c r="N49" s="411">
        <f t="shared" si="17"/>
        <v>-0.24535061873895092</v>
      </c>
      <c r="O49" s="405">
        <v>63.08</v>
      </c>
      <c r="P49" s="406">
        <v>67.05799999999999</v>
      </c>
      <c r="Q49" s="407">
        <v>2.35</v>
      </c>
      <c r="R49" s="406">
        <v>2.899</v>
      </c>
      <c r="S49" s="408">
        <f t="shared" si="18"/>
        <v>135.38699999999997</v>
      </c>
      <c r="T49" s="409">
        <f t="shared" si="5"/>
        <v>0.0009605771236075101</v>
      </c>
      <c r="U49" s="410">
        <v>108.06199999999998</v>
      </c>
      <c r="V49" s="406">
        <v>77.301</v>
      </c>
      <c r="W49" s="407">
        <v>6.123</v>
      </c>
      <c r="X49" s="406">
        <v>14.366</v>
      </c>
      <c r="Y49" s="408">
        <f t="shared" si="19"/>
        <v>205.85199999999998</v>
      </c>
      <c r="Z49" s="412">
        <f t="shared" si="20"/>
        <v>-0.3423090375609662</v>
      </c>
    </row>
    <row r="50" spans="1:26" ht="18.75" customHeight="1">
      <c r="A50" s="453" t="s">
        <v>414</v>
      </c>
      <c r="B50" s="454" t="s">
        <v>415</v>
      </c>
      <c r="C50" s="405">
        <v>8.1</v>
      </c>
      <c r="D50" s="406">
        <v>19.092</v>
      </c>
      <c r="E50" s="407">
        <v>2.644</v>
      </c>
      <c r="F50" s="406">
        <v>1.5510000000000002</v>
      </c>
      <c r="G50" s="408">
        <f t="shared" si="15"/>
        <v>31.387</v>
      </c>
      <c r="H50" s="409">
        <f t="shared" si="1"/>
        <v>0.0011603817921171972</v>
      </c>
      <c r="I50" s="410">
        <v>9.381</v>
      </c>
      <c r="J50" s="406">
        <v>26.621</v>
      </c>
      <c r="K50" s="407">
        <v>2.415</v>
      </c>
      <c r="L50" s="406">
        <v>4.5440000000000005</v>
      </c>
      <c r="M50" s="408">
        <f t="shared" si="16"/>
        <v>42.961</v>
      </c>
      <c r="N50" s="411">
        <f t="shared" si="17"/>
        <v>-0.26940713670538396</v>
      </c>
      <c r="O50" s="405">
        <v>42.823</v>
      </c>
      <c r="P50" s="406">
        <v>65.559</v>
      </c>
      <c r="Q50" s="407">
        <v>8.871999999999998</v>
      </c>
      <c r="R50" s="406">
        <v>9.213</v>
      </c>
      <c r="S50" s="408">
        <f t="shared" si="18"/>
        <v>126.467</v>
      </c>
      <c r="T50" s="409">
        <f t="shared" si="5"/>
        <v>0.0008972893046693627</v>
      </c>
      <c r="U50" s="410">
        <v>51.096</v>
      </c>
      <c r="V50" s="406">
        <v>105.98300000000002</v>
      </c>
      <c r="W50" s="407">
        <v>17.534000000000002</v>
      </c>
      <c r="X50" s="406">
        <v>18.345</v>
      </c>
      <c r="Y50" s="408">
        <f t="shared" si="19"/>
        <v>192.958</v>
      </c>
      <c r="Z50" s="412">
        <f t="shared" si="20"/>
        <v>-0.3445879414173032</v>
      </c>
    </row>
    <row r="51" spans="1:26" ht="18.75" customHeight="1">
      <c r="A51" s="453" t="s">
        <v>467</v>
      </c>
      <c r="B51" s="454" t="s">
        <v>468</v>
      </c>
      <c r="C51" s="405">
        <v>0</v>
      </c>
      <c r="D51" s="406">
        <v>0.506</v>
      </c>
      <c r="E51" s="407">
        <v>13.361</v>
      </c>
      <c r="F51" s="406">
        <v>13.577000000000002</v>
      </c>
      <c r="G51" s="408">
        <f t="shared" si="15"/>
        <v>27.444000000000003</v>
      </c>
      <c r="H51" s="409">
        <f t="shared" si="1"/>
        <v>0.0010146085291000849</v>
      </c>
      <c r="I51" s="410"/>
      <c r="J51" s="406"/>
      <c r="K51" s="407">
        <v>13.269000000000002</v>
      </c>
      <c r="L51" s="406">
        <v>16.992</v>
      </c>
      <c r="M51" s="408">
        <f t="shared" si="16"/>
        <v>30.261000000000003</v>
      </c>
      <c r="N51" s="411">
        <f t="shared" si="17"/>
        <v>-0.09309011599087935</v>
      </c>
      <c r="O51" s="405">
        <v>0</v>
      </c>
      <c r="P51" s="406">
        <v>2.029</v>
      </c>
      <c r="Q51" s="407">
        <v>80.48199999999999</v>
      </c>
      <c r="R51" s="406">
        <v>95.08000000000001</v>
      </c>
      <c r="S51" s="408">
        <f t="shared" si="18"/>
        <v>177.591</v>
      </c>
      <c r="T51" s="409">
        <f t="shared" si="5"/>
        <v>0.001260016485767329</v>
      </c>
      <c r="U51" s="410">
        <v>0.909</v>
      </c>
      <c r="V51" s="406">
        <v>2.405</v>
      </c>
      <c r="W51" s="407">
        <v>72.717</v>
      </c>
      <c r="X51" s="406">
        <v>92.58700000000002</v>
      </c>
      <c r="Y51" s="408">
        <f t="shared" si="19"/>
        <v>168.61800000000002</v>
      </c>
      <c r="Z51" s="412">
        <f t="shared" si="20"/>
        <v>0.0532149592570188</v>
      </c>
    </row>
    <row r="52" spans="1:26" ht="18.75" customHeight="1">
      <c r="A52" s="453" t="s">
        <v>477</v>
      </c>
      <c r="B52" s="454" t="s">
        <v>477</v>
      </c>
      <c r="C52" s="405">
        <v>8.91</v>
      </c>
      <c r="D52" s="406">
        <v>14.328</v>
      </c>
      <c r="E52" s="407">
        <v>0</v>
      </c>
      <c r="F52" s="406">
        <v>0</v>
      </c>
      <c r="G52" s="408">
        <f t="shared" si="15"/>
        <v>23.238</v>
      </c>
      <c r="H52" s="409">
        <f t="shared" si="1"/>
        <v>0.0008591121191964643</v>
      </c>
      <c r="I52" s="410">
        <v>4.424</v>
      </c>
      <c r="J52" s="406">
        <v>17.66</v>
      </c>
      <c r="K52" s="407">
        <v>0.102</v>
      </c>
      <c r="L52" s="406">
        <v>0.20500000000000002</v>
      </c>
      <c r="M52" s="408">
        <f t="shared" si="16"/>
        <v>22.391</v>
      </c>
      <c r="N52" s="411">
        <f t="shared" si="17"/>
        <v>0.03782769862891344</v>
      </c>
      <c r="O52" s="405">
        <v>38.131</v>
      </c>
      <c r="P52" s="406">
        <v>80.157</v>
      </c>
      <c r="Q52" s="407">
        <v>0.992</v>
      </c>
      <c r="R52" s="406">
        <v>0.86</v>
      </c>
      <c r="S52" s="408">
        <f t="shared" si="18"/>
        <v>120.14</v>
      </c>
      <c r="T52" s="409">
        <f t="shared" si="5"/>
        <v>0.000852398942514468</v>
      </c>
      <c r="U52" s="410">
        <v>19.82</v>
      </c>
      <c r="V52" s="406">
        <v>58.092999999999996</v>
      </c>
      <c r="W52" s="407">
        <v>16.733999999999998</v>
      </c>
      <c r="X52" s="406">
        <v>22.421000000000003</v>
      </c>
      <c r="Y52" s="408">
        <f t="shared" si="19"/>
        <v>117.068</v>
      </c>
      <c r="Z52" s="412">
        <f t="shared" si="20"/>
        <v>0.02624115898452195</v>
      </c>
    </row>
    <row r="53" spans="1:26" ht="18.75" customHeight="1">
      <c r="A53" s="453" t="s">
        <v>457</v>
      </c>
      <c r="B53" s="454" t="s">
        <v>458</v>
      </c>
      <c r="C53" s="405">
        <v>4.068</v>
      </c>
      <c r="D53" s="406">
        <v>15.181000000000001</v>
      </c>
      <c r="E53" s="407">
        <v>0.793</v>
      </c>
      <c r="F53" s="406">
        <v>0.812</v>
      </c>
      <c r="G53" s="408">
        <f t="shared" si="15"/>
        <v>20.854000000000003</v>
      </c>
      <c r="H53" s="409">
        <f t="shared" si="1"/>
        <v>0.0007709753048335946</v>
      </c>
      <c r="I53" s="410">
        <v>1.883</v>
      </c>
      <c r="J53" s="406">
        <v>11.953000000000001</v>
      </c>
      <c r="K53" s="407">
        <v>5.561999999999999</v>
      </c>
      <c r="L53" s="406">
        <v>7.1209999999999996</v>
      </c>
      <c r="M53" s="408">
        <f t="shared" si="16"/>
        <v>26.519000000000002</v>
      </c>
      <c r="N53" s="411">
        <f t="shared" si="17"/>
        <v>-0.21362042309287677</v>
      </c>
      <c r="O53" s="405">
        <v>8.354000000000001</v>
      </c>
      <c r="P53" s="406">
        <v>57.043</v>
      </c>
      <c r="Q53" s="407">
        <v>23.070999999999998</v>
      </c>
      <c r="R53" s="406">
        <v>25.434999999999995</v>
      </c>
      <c r="S53" s="408">
        <f t="shared" si="18"/>
        <v>113.90299999999999</v>
      </c>
      <c r="T53" s="409">
        <f t="shared" si="5"/>
        <v>0.0008081471345865278</v>
      </c>
      <c r="U53" s="410">
        <v>18.055</v>
      </c>
      <c r="V53" s="406">
        <v>71.944</v>
      </c>
      <c r="W53" s="407">
        <v>32.885999999999996</v>
      </c>
      <c r="X53" s="406">
        <v>38.04499999999999</v>
      </c>
      <c r="Y53" s="408">
        <f t="shared" si="19"/>
        <v>160.92999999999998</v>
      </c>
      <c r="Z53" s="412">
        <f t="shared" si="20"/>
        <v>-0.2922202199714161</v>
      </c>
    </row>
    <row r="54" spans="1:26" ht="18.75" customHeight="1" thickBot="1">
      <c r="A54" s="455" t="s">
        <v>52</v>
      </c>
      <c r="B54" s="456" t="s">
        <v>52</v>
      </c>
      <c r="C54" s="457">
        <v>28.235</v>
      </c>
      <c r="D54" s="458">
        <v>54.803</v>
      </c>
      <c r="E54" s="459">
        <v>66.63200000000003</v>
      </c>
      <c r="F54" s="458">
        <v>105.46000000000001</v>
      </c>
      <c r="G54" s="460">
        <f t="shared" si="15"/>
        <v>255.13000000000002</v>
      </c>
      <c r="H54" s="461">
        <f t="shared" si="1"/>
        <v>0.009432191882717702</v>
      </c>
      <c r="I54" s="462">
        <v>66.95700000000001</v>
      </c>
      <c r="J54" s="458">
        <v>111.07200000000002</v>
      </c>
      <c r="K54" s="459">
        <v>124.78600000000003</v>
      </c>
      <c r="L54" s="458">
        <v>162.14399999999998</v>
      </c>
      <c r="M54" s="460">
        <f t="shared" si="16"/>
        <v>464.95900000000006</v>
      </c>
      <c r="N54" s="463">
        <f t="shared" si="17"/>
        <v>-0.4512849520065211</v>
      </c>
      <c r="O54" s="457">
        <v>263.14</v>
      </c>
      <c r="P54" s="458">
        <v>479.45400000000006</v>
      </c>
      <c r="Q54" s="459">
        <v>467.8480000000002</v>
      </c>
      <c r="R54" s="458">
        <v>979.06</v>
      </c>
      <c r="S54" s="460">
        <f t="shared" si="18"/>
        <v>2189.5020000000004</v>
      </c>
      <c r="T54" s="461">
        <f t="shared" si="5"/>
        <v>0.01553461952250136</v>
      </c>
      <c r="U54" s="462">
        <v>334.11899999999997</v>
      </c>
      <c r="V54" s="458">
        <v>494.74499999999995</v>
      </c>
      <c r="W54" s="459">
        <v>643.0329999999994</v>
      </c>
      <c r="X54" s="458">
        <v>829.2919999999997</v>
      </c>
      <c r="Y54" s="460">
        <f t="shared" si="19"/>
        <v>2301.1889999999994</v>
      </c>
      <c r="Z54" s="464">
        <f t="shared" si="20"/>
        <v>-0.048534475004008315</v>
      </c>
    </row>
    <row r="55" spans="1:2" ht="9" customHeight="1" thickTop="1">
      <c r="A55" s="113"/>
      <c r="B55" s="113"/>
    </row>
    <row r="56" spans="1:2" ht="15">
      <c r="A56" s="113" t="s">
        <v>139</v>
      </c>
      <c r="B56" s="113"/>
    </row>
    <row r="57" spans="1:3" ht="14.25">
      <c r="A57" s="258" t="s">
        <v>121</v>
      </c>
      <c r="B57" s="259"/>
      <c r="C57" s="259"/>
    </row>
  </sheetData>
  <sheetProtection/>
  <mergeCells count="26">
    <mergeCell ref="U7:V7"/>
    <mergeCell ref="W7:X7"/>
    <mergeCell ref="N6:N8"/>
    <mergeCell ref="O6:S6"/>
    <mergeCell ref="T6:T8"/>
    <mergeCell ref="U6:Y6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S7:S8"/>
    <mergeCell ref="A3:Z3"/>
    <mergeCell ref="A4:Z4"/>
    <mergeCell ref="A5:A8"/>
    <mergeCell ref="B5:B8"/>
    <mergeCell ref="C5:N5"/>
    <mergeCell ref="O5:Z5"/>
    <mergeCell ref="C6:G6"/>
    <mergeCell ref="H6:H8"/>
    <mergeCell ref="I6:M6"/>
    <mergeCell ref="Z6:Z8"/>
  </mergeCells>
  <conditionalFormatting sqref="Z55:Z65536 N55:N65536 Z3 N3 N5:N8 Z5:Z8">
    <cfRule type="cellIs" priority="3" dxfId="93" operator="lessThan" stopIfTrue="1">
      <formula>0</formula>
    </cfRule>
  </conditionalFormatting>
  <conditionalFormatting sqref="Z9:Z54 N9:N54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hyperlinks>
    <hyperlink ref="W1:X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AA22"/>
  <sheetViews>
    <sheetView showGridLines="0" zoomScale="76" zoomScaleNormal="76" zoomScalePageLayoutView="0" workbookViewId="0" topLeftCell="D1">
      <selection activeCell="U12" sqref="U12:X20"/>
    </sheetView>
  </sheetViews>
  <sheetFormatPr defaultColWidth="8.00390625" defaultRowHeight="15"/>
  <cols>
    <col min="1" max="1" width="25.421875" style="112" customWidth="1"/>
    <col min="2" max="2" width="38.140625" style="112" customWidth="1"/>
    <col min="3" max="3" width="11.00390625" style="112" customWidth="1"/>
    <col min="4" max="4" width="12.421875" style="112" bestFit="1" customWidth="1"/>
    <col min="5" max="5" width="8.57421875" style="112" bestFit="1" customWidth="1"/>
    <col min="6" max="6" width="10.57421875" style="112" bestFit="1" customWidth="1"/>
    <col min="7" max="7" width="10.140625" style="112" customWidth="1"/>
    <col min="8" max="8" width="10.7109375" style="112" customWidth="1"/>
    <col min="9" max="10" width="11.57421875" style="112" bestFit="1" customWidth="1"/>
    <col min="11" max="11" width="9.00390625" style="112" bestFit="1" customWidth="1"/>
    <col min="12" max="12" width="12.00390625" style="112" customWidth="1"/>
    <col min="13" max="13" width="11.57421875" style="112" bestFit="1" customWidth="1"/>
    <col min="14" max="14" width="9.421875" style="112" customWidth="1"/>
    <col min="15" max="15" width="11.57421875" style="112" bestFit="1" customWidth="1"/>
    <col min="16" max="16" width="12.421875" style="112" bestFit="1" customWidth="1"/>
    <col min="17" max="17" width="9.421875" style="112" customWidth="1"/>
    <col min="18" max="18" width="10.57421875" style="112" bestFit="1" customWidth="1"/>
    <col min="19" max="19" width="11.8515625" style="112" customWidth="1"/>
    <col min="20" max="20" width="10.140625" style="112" customWidth="1"/>
    <col min="21" max="22" width="11.57421875" style="112" bestFit="1" customWidth="1"/>
    <col min="23" max="23" width="10.28125" style="112" customWidth="1"/>
    <col min="24" max="24" width="11.28125" style="112" customWidth="1"/>
    <col min="25" max="25" width="11.57421875" style="112" bestFit="1" customWidth="1"/>
    <col min="26" max="26" width="9.8515625" style="112" bestFit="1" customWidth="1"/>
    <col min="27" max="16384" width="8.00390625" style="112" customWidth="1"/>
  </cols>
  <sheetData>
    <row r="1" spans="1:2" ht="21" thickBot="1">
      <c r="A1" s="343" t="s">
        <v>27</v>
      </c>
      <c r="B1" s="340"/>
    </row>
    <row r="2" spans="24:27" ht="18">
      <c r="X2" s="349"/>
      <c r="Y2" s="350"/>
      <c r="Z2" s="350"/>
      <c r="AA2" s="349"/>
    </row>
    <row r="3" spans="1:27" ht="18">
      <c r="A3" s="258" t="s">
        <v>119</v>
      </c>
      <c r="B3" s="259"/>
      <c r="C3" s="259"/>
      <c r="X3" s="349"/>
      <c r="Y3" s="350"/>
      <c r="Z3" s="350"/>
      <c r="AA3" s="349"/>
    </row>
    <row r="4" ht="5.25" customHeight="1" thickBot="1"/>
    <row r="5" spans="1:26" ht="24.75" customHeight="1" thickTop="1">
      <c r="A5" s="598" t="s">
        <v>122</v>
      </c>
      <c r="B5" s="599"/>
      <c r="C5" s="599"/>
      <c r="D5" s="599"/>
      <c r="E5" s="599"/>
      <c r="F5" s="599"/>
      <c r="G5" s="599"/>
      <c r="H5" s="599"/>
      <c r="I5" s="599"/>
      <c r="J5" s="599"/>
      <c r="K5" s="599"/>
      <c r="L5" s="599"/>
      <c r="M5" s="599"/>
      <c r="N5" s="599"/>
      <c r="O5" s="599"/>
      <c r="P5" s="599"/>
      <c r="Q5" s="599"/>
      <c r="R5" s="599"/>
      <c r="S5" s="599"/>
      <c r="T5" s="599"/>
      <c r="U5" s="599"/>
      <c r="V5" s="599"/>
      <c r="W5" s="599"/>
      <c r="X5" s="599"/>
      <c r="Y5" s="599"/>
      <c r="Z5" s="600"/>
    </row>
    <row r="6" spans="1:26" ht="21" customHeight="1" thickBot="1">
      <c r="A6" s="612" t="s">
        <v>43</v>
      </c>
      <c r="B6" s="613"/>
      <c r="C6" s="613"/>
      <c r="D6" s="613"/>
      <c r="E6" s="613"/>
      <c r="F6" s="613"/>
      <c r="G6" s="613"/>
      <c r="H6" s="613"/>
      <c r="I6" s="613"/>
      <c r="J6" s="613"/>
      <c r="K6" s="613"/>
      <c r="L6" s="613"/>
      <c r="M6" s="613"/>
      <c r="N6" s="613"/>
      <c r="O6" s="613"/>
      <c r="P6" s="613"/>
      <c r="Q6" s="613"/>
      <c r="R6" s="613"/>
      <c r="S6" s="613"/>
      <c r="T6" s="613"/>
      <c r="U6" s="613"/>
      <c r="V6" s="613"/>
      <c r="W6" s="613"/>
      <c r="X6" s="613"/>
      <c r="Y6" s="613"/>
      <c r="Z6" s="614"/>
    </row>
    <row r="7" spans="1:26" s="131" customFormat="1" ht="19.5" customHeight="1" thickBot="1" thickTop="1">
      <c r="A7" s="683" t="s">
        <v>117</v>
      </c>
      <c r="B7" s="683" t="s">
        <v>118</v>
      </c>
      <c r="C7" s="616" t="s">
        <v>35</v>
      </c>
      <c r="D7" s="617"/>
      <c r="E7" s="617"/>
      <c r="F7" s="617"/>
      <c r="G7" s="617"/>
      <c r="H7" s="617"/>
      <c r="I7" s="617"/>
      <c r="J7" s="617"/>
      <c r="K7" s="618"/>
      <c r="L7" s="618"/>
      <c r="M7" s="618"/>
      <c r="N7" s="619"/>
      <c r="O7" s="620" t="s">
        <v>34</v>
      </c>
      <c r="P7" s="617"/>
      <c r="Q7" s="617"/>
      <c r="R7" s="617"/>
      <c r="S7" s="617"/>
      <c r="T7" s="617"/>
      <c r="U7" s="617"/>
      <c r="V7" s="617"/>
      <c r="W7" s="617"/>
      <c r="X7" s="617"/>
      <c r="Y7" s="617"/>
      <c r="Z7" s="619"/>
    </row>
    <row r="8" spans="1:26" s="130" customFormat="1" ht="26.25" customHeight="1" thickBot="1">
      <c r="A8" s="684"/>
      <c r="B8" s="684"/>
      <c r="C8" s="689" t="s">
        <v>149</v>
      </c>
      <c r="D8" s="690"/>
      <c r="E8" s="690"/>
      <c r="F8" s="690"/>
      <c r="G8" s="691"/>
      <c r="H8" s="605" t="s">
        <v>33</v>
      </c>
      <c r="I8" s="689" t="s">
        <v>146</v>
      </c>
      <c r="J8" s="690"/>
      <c r="K8" s="690"/>
      <c r="L8" s="690"/>
      <c r="M8" s="691"/>
      <c r="N8" s="605" t="s">
        <v>32</v>
      </c>
      <c r="O8" s="692" t="s">
        <v>147</v>
      </c>
      <c r="P8" s="690"/>
      <c r="Q8" s="690"/>
      <c r="R8" s="690"/>
      <c r="S8" s="691"/>
      <c r="T8" s="605" t="s">
        <v>33</v>
      </c>
      <c r="U8" s="692" t="s">
        <v>148</v>
      </c>
      <c r="V8" s="690"/>
      <c r="W8" s="690"/>
      <c r="X8" s="690"/>
      <c r="Y8" s="691"/>
      <c r="Z8" s="605" t="s">
        <v>32</v>
      </c>
    </row>
    <row r="9" spans="1:26" s="125" customFormat="1" ht="26.25" customHeight="1">
      <c r="A9" s="685"/>
      <c r="B9" s="685"/>
      <c r="C9" s="588" t="s">
        <v>21</v>
      </c>
      <c r="D9" s="589"/>
      <c r="E9" s="590" t="s">
        <v>20</v>
      </c>
      <c r="F9" s="591"/>
      <c r="G9" s="592" t="s">
        <v>16</v>
      </c>
      <c r="H9" s="606"/>
      <c r="I9" s="588" t="s">
        <v>21</v>
      </c>
      <c r="J9" s="589"/>
      <c r="K9" s="590" t="s">
        <v>20</v>
      </c>
      <c r="L9" s="591"/>
      <c r="M9" s="592" t="s">
        <v>16</v>
      </c>
      <c r="N9" s="606"/>
      <c r="O9" s="589" t="s">
        <v>21</v>
      </c>
      <c r="P9" s="589"/>
      <c r="Q9" s="594" t="s">
        <v>20</v>
      </c>
      <c r="R9" s="589"/>
      <c r="S9" s="592" t="s">
        <v>16</v>
      </c>
      <c r="T9" s="606"/>
      <c r="U9" s="595" t="s">
        <v>21</v>
      </c>
      <c r="V9" s="591"/>
      <c r="W9" s="590" t="s">
        <v>20</v>
      </c>
      <c r="X9" s="611"/>
      <c r="Y9" s="592" t="s">
        <v>16</v>
      </c>
      <c r="Z9" s="606"/>
    </row>
    <row r="10" spans="1:26" s="125" customFormat="1" ht="31.5" thickBot="1">
      <c r="A10" s="686"/>
      <c r="B10" s="686"/>
      <c r="C10" s="128" t="s">
        <v>18</v>
      </c>
      <c r="D10" s="126" t="s">
        <v>17</v>
      </c>
      <c r="E10" s="127" t="s">
        <v>18</v>
      </c>
      <c r="F10" s="126" t="s">
        <v>17</v>
      </c>
      <c r="G10" s="593"/>
      <c r="H10" s="607"/>
      <c r="I10" s="128" t="s">
        <v>18</v>
      </c>
      <c r="J10" s="126" t="s">
        <v>17</v>
      </c>
      <c r="K10" s="127" t="s">
        <v>18</v>
      </c>
      <c r="L10" s="126" t="s">
        <v>17</v>
      </c>
      <c r="M10" s="593"/>
      <c r="N10" s="607"/>
      <c r="O10" s="129" t="s">
        <v>18</v>
      </c>
      <c r="P10" s="126" t="s">
        <v>17</v>
      </c>
      <c r="Q10" s="127" t="s">
        <v>18</v>
      </c>
      <c r="R10" s="126" t="s">
        <v>17</v>
      </c>
      <c r="S10" s="593"/>
      <c r="T10" s="607"/>
      <c r="U10" s="128" t="s">
        <v>18</v>
      </c>
      <c r="V10" s="126" t="s">
        <v>17</v>
      </c>
      <c r="W10" s="127" t="s">
        <v>18</v>
      </c>
      <c r="X10" s="126" t="s">
        <v>17</v>
      </c>
      <c r="Y10" s="593"/>
      <c r="Z10" s="607"/>
    </row>
    <row r="11" spans="1:26" s="114" customFormat="1" ht="18" customHeight="1" thickBot="1" thickTop="1">
      <c r="A11" s="124" t="s">
        <v>23</v>
      </c>
      <c r="B11" s="257"/>
      <c r="C11" s="123">
        <f>SUM(C12:C20)</f>
        <v>465961</v>
      </c>
      <c r="D11" s="117">
        <f>SUM(D12:D20)</f>
        <v>433249</v>
      </c>
      <c r="E11" s="118">
        <f>SUM(E12:E20)</f>
        <v>419</v>
      </c>
      <c r="F11" s="117">
        <f>SUM(F12:F20)</f>
        <v>267</v>
      </c>
      <c r="G11" s="116">
        <f aca="true" t="shared" si="0" ref="G11:G17">SUM(C11:F11)</f>
        <v>899896</v>
      </c>
      <c r="H11" s="120">
        <f aca="true" t="shared" si="1" ref="H11:H20">G11/$G$11</f>
        <v>1</v>
      </c>
      <c r="I11" s="119">
        <f>SUM(I12:I20)</f>
        <v>424520</v>
      </c>
      <c r="J11" s="117">
        <f>SUM(J12:J20)</f>
        <v>417357</v>
      </c>
      <c r="K11" s="118">
        <f>SUM(K12:K20)</f>
        <v>2463</v>
      </c>
      <c r="L11" s="117">
        <f>SUM(L12:L20)</f>
        <v>2559</v>
      </c>
      <c r="M11" s="116">
        <f aca="true" t="shared" si="2" ref="M11:M20">SUM(I11:L11)</f>
        <v>846899</v>
      </c>
      <c r="N11" s="122">
        <f aca="true" t="shared" si="3" ref="N11:N17">IF(ISERROR(G11/M11-1),"         /0",(G11/M11-1))</f>
        <v>0.06257770997486123</v>
      </c>
      <c r="O11" s="121">
        <f>SUM(O12:O20)</f>
        <v>2358884</v>
      </c>
      <c r="P11" s="117">
        <f>SUM(P12:P20)</f>
        <v>2203505</v>
      </c>
      <c r="Q11" s="118">
        <f>SUM(Q12:Q20)</f>
        <v>14366</v>
      </c>
      <c r="R11" s="117">
        <f>SUM(R12:R20)</f>
        <v>9853</v>
      </c>
      <c r="S11" s="116">
        <f aca="true" t="shared" si="4" ref="S11:S17">SUM(O11:R11)</f>
        <v>4586608</v>
      </c>
      <c r="T11" s="120">
        <f aca="true" t="shared" si="5" ref="T11:T20">S11/$S$11</f>
        <v>1</v>
      </c>
      <c r="U11" s="119">
        <f>SUM(U12:U20)</f>
        <v>2133573</v>
      </c>
      <c r="V11" s="117">
        <f>SUM(V12:V20)</f>
        <v>2048133</v>
      </c>
      <c r="W11" s="118">
        <f>SUM(W12:W20)</f>
        <v>18566</v>
      </c>
      <c r="X11" s="117">
        <f>SUM(X12:X20)</f>
        <v>19446</v>
      </c>
      <c r="Y11" s="116">
        <f aca="true" t="shared" si="6" ref="Y11:Y17">SUM(U11:X11)</f>
        <v>4219718</v>
      </c>
      <c r="Z11" s="115">
        <f>IF(ISERROR(S11/Y11-1),"         /0",(S11/Y11-1))</f>
        <v>0.08694656846737159</v>
      </c>
    </row>
    <row r="12" spans="1:26" ht="21" customHeight="1" thickTop="1">
      <c r="A12" s="443" t="s">
        <v>383</v>
      </c>
      <c r="B12" s="444" t="s">
        <v>384</v>
      </c>
      <c r="C12" s="445">
        <v>302689</v>
      </c>
      <c r="D12" s="446">
        <v>285715</v>
      </c>
      <c r="E12" s="447">
        <v>231</v>
      </c>
      <c r="F12" s="446">
        <v>203</v>
      </c>
      <c r="G12" s="448">
        <f t="shared" si="0"/>
        <v>588838</v>
      </c>
      <c r="H12" s="449">
        <f t="shared" si="1"/>
        <v>0.6543400570732618</v>
      </c>
      <c r="I12" s="450">
        <v>292218</v>
      </c>
      <c r="J12" s="446">
        <v>290132</v>
      </c>
      <c r="K12" s="447">
        <v>1693</v>
      </c>
      <c r="L12" s="446">
        <v>1830</v>
      </c>
      <c r="M12" s="448">
        <f t="shared" si="2"/>
        <v>585873</v>
      </c>
      <c r="N12" s="451">
        <f t="shared" si="3"/>
        <v>0.005060823762146338</v>
      </c>
      <c r="O12" s="445">
        <v>1520461</v>
      </c>
      <c r="P12" s="446">
        <v>1460384</v>
      </c>
      <c r="Q12" s="447">
        <v>5068</v>
      </c>
      <c r="R12" s="446">
        <v>5578</v>
      </c>
      <c r="S12" s="448">
        <f t="shared" si="4"/>
        <v>2991491</v>
      </c>
      <c r="T12" s="449">
        <f t="shared" si="5"/>
        <v>0.6522229499447086</v>
      </c>
      <c r="U12" s="450">
        <v>1450798</v>
      </c>
      <c r="V12" s="446">
        <v>1422534</v>
      </c>
      <c r="W12" s="447">
        <v>11837</v>
      </c>
      <c r="X12" s="446">
        <v>12318</v>
      </c>
      <c r="Y12" s="448">
        <f t="shared" si="6"/>
        <v>2897487</v>
      </c>
      <c r="Z12" s="452">
        <f aca="true" t="shared" si="7" ref="Z12:Z17">IF(ISERROR(S12/Y12-1),"         /0",IF(S12/Y12&gt;5,"  *  ",(S12/Y12-1)))</f>
        <v>0.03244328619938597</v>
      </c>
    </row>
    <row r="13" spans="1:26" ht="21" customHeight="1">
      <c r="A13" s="453" t="s">
        <v>385</v>
      </c>
      <c r="B13" s="454" t="s">
        <v>386</v>
      </c>
      <c r="C13" s="405">
        <v>63552</v>
      </c>
      <c r="D13" s="406">
        <v>58347</v>
      </c>
      <c r="E13" s="407">
        <v>15</v>
      </c>
      <c r="F13" s="406">
        <v>14</v>
      </c>
      <c r="G13" s="408">
        <f t="shared" si="0"/>
        <v>121928</v>
      </c>
      <c r="H13" s="409">
        <f t="shared" si="1"/>
        <v>0.13549121231786784</v>
      </c>
      <c r="I13" s="410">
        <v>48647</v>
      </c>
      <c r="J13" s="406">
        <v>47538</v>
      </c>
      <c r="K13" s="407">
        <v>190</v>
      </c>
      <c r="L13" s="406">
        <v>156</v>
      </c>
      <c r="M13" s="408">
        <f t="shared" si="2"/>
        <v>96531</v>
      </c>
      <c r="N13" s="411">
        <f t="shared" si="3"/>
        <v>0.2630968289979385</v>
      </c>
      <c r="O13" s="405">
        <v>306091</v>
      </c>
      <c r="P13" s="406">
        <v>284332</v>
      </c>
      <c r="Q13" s="407">
        <v>1626</v>
      </c>
      <c r="R13" s="406">
        <v>1052</v>
      </c>
      <c r="S13" s="408">
        <f t="shared" si="4"/>
        <v>593101</v>
      </c>
      <c r="T13" s="409">
        <f t="shared" si="5"/>
        <v>0.12931146503036667</v>
      </c>
      <c r="U13" s="410">
        <v>241854</v>
      </c>
      <c r="V13" s="406">
        <v>231227</v>
      </c>
      <c r="W13" s="407">
        <v>3230</v>
      </c>
      <c r="X13" s="406">
        <v>3510</v>
      </c>
      <c r="Y13" s="408">
        <f t="shared" si="6"/>
        <v>479821</v>
      </c>
      <c r="Z13" s="412">
        <f t="shared" si="7"/>
        <v>0.2360880411653512</v>
      </c>
    </row>
    <row r="14" spans="1:26" ht="21" customHeight="1">
      <c r="A14" s="453" t="s">
        <v>387</v>
      </c>
      <c r="B14" s="454" t="s">
        <v>388</v>
      </c>
      <c r="C14" s="405">
        <v>38141</v>
      </c>
      <c r="D14" s="406">
        <v>32970</v>
      </c>
      <c r="E14" s="407">
        <v>110</v>
      </c>
      <c r="F14" s="406">
        <v>0</v>
      </c>
      <c r="G14" s="408">
        <f t="shared" si="0"/>
        <v>71221</v>
      </c>
      <c r="H14" s="409">
        <f t="shared" si="1"/>
        <v>0.079143589925947</v>
      </c>
      <c r="I14" s="410">
        <v>32361</v>
      </c>
      <c r="J14" s="406">
        <v>31446</v>
      </c>
      <c r="K14" s="407">
        <v>546</v>
      </c>
      <c r="L14" s="406">
        <v>563</v>
      </c>
      <c r="M14" s="408">
        <f t="shared" si="2"/>
        <v>64916</v>
      </c>
      <c r="N14" s="411">
        <f t="shared" si="3"/>
        <v>0.09712551605151276</v>
      </c>
      <c r="O14" s="405">
        <v>199732</v>
      </c>
      <c r="P14" s="406">
        <v>162076</v>
      </c>
      <c r="Q14" s="407">
        <v>534</v>
      </c>
      <c r="R14" s="406">
        <v>532</v>
      </c>
      <c r="S14" s="408">
        <f t="shared" si="4"/>
        <v>362874</v>
      </c>
      <c r="T14" s="409">
        <f t="shared" si="5"/>
        <v>0.07911598287885077</v>
      </c>
      <c r="U14" s="410">
        <v>167655</v>
      </c>
      <c r="V14" s="406">
        <v>146159</v>
      </c>
      <c r="W14" s="407">
        <v>3213</v>
      </c>
      <c r="X14" s="406">
        <v>3320</v>
      </c>
      <c r="Y14" s="408">
        <f t="shared" si="6"/>
        <v>320347</v>
      </c>
      <c r="Z14" s="412">
        <f t="shared" si="7"/>
        <v>0.13275292105123504</v>
      </c>
    </row>
    <row r="15" spans="1:26" ht="21" customHeight="1">
      <c r="A15" s="453" t="s">
        <v>389</v>
      </c>
      <c r="B15" s="454" t="s">
        <v>390</v>
      </c>
      <c r="C15" s="405">
        <v>25044</v>
      </c>
      <c r="D15" s="406">
        <v>22940</v>
      </c>
      <c r="E15" s="407">
        <v>51</v>
      </c>
      <c r="F15" s="406">
        <v>50</v>
      </c>
      <c r="G15" s="408">
        <f>SUM(C15:F15)</f>
        <v>48085</v>
      </c>
      <c r="H15" s="409">
        <f t="shared" si="1"/>
        <v>0.05343395236782917</v>
      </c>
      <c r="I15" s="410">
        <v>19952</v>
      </c>
      <c r="J15" s="406">
        <v>19374</v>
      </c>
      <c r="K15" s="407">
        <v>11</v>
      </c>
      <c r="L15" s="406">
        <v>6</v>
      </c>
      <c r="M15" s="408">
        <f t="shared" si="2"/>
        <v>39343</v>
      </c>
      <c r="N15" s="411">
        <f>IF(ISERROR(G15/M15-1),"         /0",(G15/M15-1))</f>
        <v>0.22219962890476075</v>
      </c>
      <c r="O15" s="405">
        <v>142375</v>
      </c>
      <c r="P15" s="406">
        <v>131331</v>
      </c>
      <c r="Q15" s="407">
        <v>2773</v>
      </c>
      <c r="R15" s="406">
        <v>216</v>
      </c>
      <c r="S15" s="408">
        <f>SUM(O15:R15)</f>
        <v>276695</v>
      </c>
      <c r="T15" s="409">
        <f t="shared" si="5"/>
        <v>0.06032671638823287</v>
      </c>
      <c r="U15" s="410">
        <v>106747</v>
      </c>
      <c r="V15" s="406">
        <v>102479</v>
      </c>
      <c r="W15" s="407">
        <v>113</v>
      </c>
      <c r="X15" s="406">
        <v>207</v>
      </c>
      <c r="Y15" s="408">
        <f>SUM(U15:X15)</f>
        <v>209546</v>
      </c>
      <c r="Z15" s="412">
        <f>IF(ISERROR(S15/Y15-1),"         /0",IF(S15/Y15&gt;5,"  *  ",(S15/Y15-1)))</f>
        <v>0.320449925076117</v>
      </c>
    </row>
    <row r="16" spans="1:26" ht="21" customHeight="1">
      <c r="A16" s="453" t="s">
        <v>391</v>
      </c>
      <c r="B16" s="454" t="s">
        <v>392</v>
      </c>
      <c r="C16" s="405">
        <v>11723</v>
      </c>
      <c r="D16" s="406">
        <v>11039</v>
      </c>
      <c r="E16" s="407">
        <v>0</v>
      </c>
      <c r="F16" s="406">
        <v>0</v>
      </c>
      <c r="G16" s="408">
        <f t="shared" si="0"/>
        <v>22762</v>
      </c>
      <c r="H16" s="409">
        <f t="shared" si="1"/>
        <v>0.025294033977259593</v>
      </c>
      <c r="I16" s="410">
        <v>8301</v>
      </c>
      <c r="J16" s="406">
        <v>8392</v>
      </c>
      <c r="K16" s="407"/>
      <c r="L16" s="406">
        <v>0</v>
      </c>
      <c r="M16" s="408">
        <f t="shared" si="2"/>
        <v>16693</v>
      </c>
      <c r="N16" s="411">
        <f t="shared" si="3"/>
        <v>0.36356556640507987</v>
      </c>
      <c r="O16" s="405">
        <v>61991</v>
      </c>
      <c r="P16" s="406">
        <v>58180</v>
      </c>
      <c r="Q16" s="407">
        <v>285</v>
      </c>
      <c r="R16" s="406">
        <v>298</v>
      </c>
      <c r="S16" s="408">
        <f t="shared" si="4"/>
        <v>120754</v>
      </c>
      <c r="T16" s="409">
        <f t="shared" si="5"/>
        <v>0.02632751697986835</v>
      </c>
      <c r="U16" s="410">
        <v>46519</v>
      </c>
      <c r="V16" s="406">
        <v>45219</v>
      </c>
      <c r="W16" s="407">
        <v>59</v>
      </c>
      <c r="X16" s="406">
        <v>5</v>
      </c>
      <c r="Y16" s="408">
        <f t="shared" si="6"/>
        <v>91802</v>
      </c>
      <c r="Z16" s="412">
        <f t="shared" si="7"/>
        <v>0.31537439271475565</v>
      </c>
    </row>
    <row r="17" spans="1:26" ht="21" customHeight="1">
      <c r="A17" s="453" t="s">
        <v>399</v>
      </c>
      <c r="B17" s="454" t="s">
        <v>400</v>
      </c>
      <c r="C17" s="405">
        <v>8791</v>
      </c>
      <c r="D17" s="406">
        <v>7458</v>
      </c>
      <c r="E17" s="407">
        <v>0</v>
      </c>
      <c r="F17" s="406">
        <v>0</v>
      </c>
      <c r="G17" s="408">
        <f t="shared" si="0"/>
        <v>16249</v>
      </c>
      <c r="H17" s="409">
        <f t="shared" si="1"/>
        <v>0.01805653097691289</v>
      </c>
      <c r="I17" s="410">
        <v>7782</v>
      </c>
      <c r="J17" s="406">
        <v>6844</v>
      </c>
      <c r="K17" s="407">
        <v>2</v>
      </c>
      <c r="L17" s="406">
        <v>0</v>
      </c>
      <c r="M17" s="408">
        <f t="shared" si="2"/>
        <v>14628</v>
      </c>
      <c r="N17" s="411">
        <f t="shared" si="3"/>
        <v>0.11081487558107739</v>
      </c>
      <c r="O17" s="405">
        <v>46266</v>
      </c>
      <c r="P17" s="406">
        <v>34716</v>
      </c>
      <c r="Q17" s="407">
        <v>110</v>
      </c>
      <c r="R17" s="406">
        <v>23</v>
      </c>
      <c r="S17" s="408">
        <f t="shared" si="4"/>
        <v>81115</v>
      </c>
      <c r="T17" s="409">
        <f t="shared" si="5"/>
        <v>0.017685182601172807</v>
      </c>
      <c r="U17" s="410">
        <v>39507</v>
      </c>
      <c r="V17" s="406">
        <v>31178</v>
      </c>
      <c r="W17" s="407">
        <v>26</v>
      </c>
      <c r="X17" s="406">
        <v>5</v>
      </c>
      <c r="Y17" s="408">
        <f t="shared" si="6"/>
        <v>70716</v>
      </c>
      <c r="Z17" s="412">
        <f t="shared" si="7"/>
        <v>0.14705300073533567</v>
      </c>
    </row>
    <row r="18" spans="1:26" ht="21" customHeight="1">
      <c r="A18" s="453" t="s">
        <v>393</v>
      </c>
      <c r="B18" s="454" t="s">
        <v>394</v>
      </c>
      <c r="C18" s="405">
        <v>5022</v>
      </c>
      <c r="D18" s="406">
        <v>4423</v>
      </c>
      <c r="E18" s="407">
        <v>0</v>
      </c>
      <c r="F18" s="406">
        <v>0</v>
      </c>
      <c r="G18" s="408">
        <f>SUM(C18:F18)</f>
        <v>9445</v>
      </c>
      <c r="H18" s="409">
        <f t="shared" si="1"/>
        <v>0.010495657275951888</v>
      </c>
      <c r="I18" s="410">
        <v>4474</v>
      </c>
      <c r="J18" s="406">
        <v>3877</v>
      </c>
      <c r="K18" s="407"/>
      <c r="L18" s="406"/>
      <c r="M18" s="408">
        <f t="shared" si="2"/>
        <v>8351</v>
      </c>
      <c r="N18" s="411">
        <f>IF(ISERROR(G18/M18-1),"         /0",(G18/M18-1))</f>
        <v>0.13100227517662555</v>
      </c>
      <c r="O18" s="405">
        <v>24312</v>
      </c>
      <c r="P18" s="406">
        <v>22706</v>
      </c>
      <c r="Q18" s="407">
        <v>2244</v>
      </c>
      <c r="R18" s="406">
        <v>11</v>
      </c>
      <c r="S18" s="408">
        <f>SUM(O18:R18)</f>
        <v>49273</v>
      </c>
      <c r="T18" s="409">
        <f t="shared" si="5"/>
        <v>0.010742797291593265</v>
      </c>
      <c r="U18" s="410">
        <v>25887</v>
      </c>
      <c r="V18" s="406">
        <v>22382</v>
      </c>
      <c r="W18" s="407">
        <v>4</v>
      </c>
      <c r="X18" s="406">
        <v>11</v>
      </c>
      <c r="Y18" s="408">
        <f>SUM(U18:X18)</f>
        <v>48284</v>
      </c>
      <c r="Z18" s="412">
        <f>IF(ISERROR(S18/Y18-1),"         /0",IF(S18/Y18&gt;5,"  *  ",(S18/Y18-1)))</f>
        <v>0.020482975726948904</v>
      </c>
    </row>
    <row r="19" spans="1:26" ht="21" customHeight="1">
      <c r="A19" s="453" t="s">
        <v>410</v>
      </c>
      <c r="B19" s="454" t="s">
        <v>411</v>
      </c>
      <c r="C19" s="405">
        <v>3472</v>
      </c>
      <c r="D19" s="406">
        <v>3512</v>
      </c>
      <c r="E19" s="407">
        <v>0</v>
      </c>
      <c r="F19" s="406">
        <v>0</v>
      </c>
      <c r="G19" s="408">
        <f>SUM(C19:F19)</f>
        <v>6984</v>
      </c>
      <c r="H19" s="409">
        <f t="shared" si="1"/>
        <v>0.007760896814743037</v>
      </c>
      <c r="I19" s="410">
        <v>2687</v>
      </c>
      <c r="J19" s="406">
        <v>2485</v>
      </c>
      <c r="K19" s="407">
        <v>8</v>
      </c>
      <c r="L19" s="406"/>
      <c r="M19" s="408">
        <f t="shared" si="2"/>
        <v>5180</v>
      </c>
      <c r="N19" s="411">
        <f>IF(ISERROR(G19/M19-1),"         /0",(G19/M19-1))</f>
        <v>0.3482625482625483</v>
      </c>
      <c r="O19" s="405">
        <v>17499</v>
      </c>
      <c r="P19" s="406">
        <v>15178</v>
      </c>
      <c r="Q19" s="407">
        <v>9</v>
      </c>
      <c r="R19" s="406">
        <v>11</v>
      </c>
      <c r="S19" s="408">
        <f>SUM(O19:R19)</f>
        <v>32697</v>
      </c>
      <c r="T19" s="409">
        <f t="shared" si="5"/>
        <v>0.007128797577643435</v>
      </c>
      <c r="U19" s="410">
        <v>13571</v>
      </c>
      <c r="V19" s="406">
        <v>10870</v>
      </c>
      <c r="W19" s="407">
        <v>8</v>
      </c>
      <c r="X19" s="406"/>
      <c r="Y19" s="408">
        <f>SUM(U19:X19)</f>
        <v>24449</v>
      </c>
      <c r="Z19" s="412">
        <f>IF(ISERROR(S19/Y19-1),"         /0",IF(S19/Y19&gt;5,"  *  ",(S19/Y19-1)))</f>
        <v>0.33735531105566685</v>
      </c>
    </row>
    <row r="20" spans="1:26" ht="21" customHeight="1" thickBot="1">
      <c r="A20" s="455" t="s">
        <v>52</v>
      </c>
      <c r="B20" s="456"/>
      <c r="C20" s="457">
        <v>7527</v>
      </c>
      <c r="D20" s="458">
        <v>6845</v>
      </c>
      <c r="E20" s="459">
        <v>12</v>
      </c>
      <c r="F20" s="458">
        <v>0</v>
      </c>
      <c r="G20" s="460">
        <f>SUM(C20:F20)</f>
        <v>14384</v>
      </c>
      <c r="H20" s="461">
        <f t="shared" si="1"/>
        <v>0.015984069270226782</v>
      </c>
      <c r="I20" s="462">
        <v>8098</v>
      </c>
      <c r="J20" s="458">
        <v>7269</v>
      </c>
      <c r="K20" s="459">
        <v>13</v>
      </c>
      <c r="L20" s="458">
        <v>4</v>
      </c>
      <c r="M20" s="460">
        <f t="shared" si="2"/>
        <v>15384</v>
      </c>
      <c r="N20" s="463">
        <f>IF(ISERROR(G20/M20-1),"         /0",(G20/M20-1))</f>
        <v>-0.06500260010400416</v>
      </c>
      <c r="O20" s="457">
        <v>40157</v>
      </c>
      <c r="P20" s="458">
        <v>34602</v>
      </c>
      <c r="Q20" s="459">
        <v>1717</v>
      </c>
      <c r="R20" s="458">
        <v>2132</v>
      </c>
      <c r="S20" s="460">
        <f>SUM(O20:R20)</f>
        <v>78608</v>
      </c>
      <c r="T20" s="461">
        <f t="shared" si="5"/>
        <v>0.017138591307563237</v>
      </c>
      <c r="U20" s="462">
        <v>41035</v>
      </c>
      <c r="V20" s="458">
        <v>36085</v>
      </c>
      <c r="W20" s="459">
        <v>76</v>
      </c>
      <c r="X20" s="458">
        <v>70</v>
      </c>
      <c r="Y20" s="460">
        <f>SUM(U20:X20)</f>
        <v>77266</v>
      </c>
      <c r="Z20" s="464">
        <f>IF(ISERROR(S20/Y20-1),"         /0",IF(S20/Y20&gt;5,"  *  ",(S20/Y20-1)))</f>
        <v>0.01736857091087929</v>
      </c>
    </row>
    <row r="21" spans="1:2" ht="11.25" customHeight="1" thickTop="1">
      <c r="A21" s="113"/>
      <c r="B21" s="113"/>
    </row>
    <row r="22" spans="1:2" ht="15">
      <c r="A22" s="113" t="s">
        <v>139</v>
      </c>
      <c r="B22" s="113"/>
    </row>
    <row r="23" s="349" customFormat="1" ht="14.25"/>
  </sheetData>
  <sheetProtection/>
  <mergeCells count="26">
    <mergeCell ref="U9:V9"/>
    <mergeCell ref="W9:X9"/>
    <mergeCell ref="N8:N10"/>
    <mergeCell ref="O8:S8"/>
    <mergeCell ref="T8:T10"/>
    <mergeCell ref="U8:Y8"/>
    <mergeCell ref="C9:D9"/>
    <mergeCell ref="E9:F9"/>
    <mergeCell ref="G9:G10"/>
    <mergeCell ref="I9:J9"/>
    <mergeCell ref="K9:L9"/>
    <mergeCell ref="Y9:Y10"/>
    <mergeCell ref="M9:M10"/>
    <mergeCell ref="O9:P9"/>
    <mergeCell ref="Q9:R9"/>
    <mergeCell ref="S9:S10"/>
    <mergeCell ref="A5:Z5"/>
    <mergeCell ref="A6:Z6"/>
    <mergeCell ref="A7:A10"/>
    <mergeCell ref="B7:B10"/>
    <mergeCell ref="C7:N7"/>
    <mergeCell ref="O7:Z7"/>
    <mergeCell ref="C8:G8"/>
    <mergeCell ref="H8:H10"/>
    <mergeCell ref="I8:M8"/>
    <mergeCell ref="Z8:Z10"/>
  </mergeCells>
  <conditionalFormatting sqref="Z21:Z65536 N21:N65536 Z5 N5 N7 Z7">
    <cfRule type="cellIs" priority="9" dxfId="93" operator="lessThan" stopIfTrue="1">
      <formula>0</formula>
    </cfRule>
  </conditionalFormatting>
  <conditionalFormatting sqref="N11:N20 Z11:Z20">
    <cfRule type="cellIs" priority="10" dxfId="93" operator="lessThan" stopIfTrue="1">
      <formula>0</formula>
    </cfRule>
    <cfRule type="cellIs" priority="11" dxfId="95" operator="greaterThanOrEqual" stopIfTrue="1">
      <formula>0</formula>
    </cfRule>
  </conditionalFormatting>
  <conditionalFormatting sqref="N9:N10 Z9:Z10">
    <cfRule type="cellIs" priority="6" dxfId="93" operator="lessThan" stopIfTrue="1">
      <formula>0</formula>
    </cfRule>
  </conditionalFormatting>
  <conditionalFormatting sqref="H9:H10">
    <cfRule type="cellIs" priority="5" dxfId="93" operator="lessThan" stopIfTrue="1">
      <formula>0</formula>
    </cfRule>
  </conditionalFormatting>
  <conditionalFormatting sqref="T9:T10">
    <cfRule type="cellIs" priority="4" dxfId="93" operator="lessThan" stopIfTrue="1">
      <formula>0</formula>
    </cfRule>
  </conditionalFormatting>
  <conditionalFormatting sqref="N8 Z8">
    <cfRule type="cellIs" priority="3" dxfId="93" operator="lessThan" stopIfTrue="1">
      <formula>0</formula>
    </cfRule>
  </conditionalFormatting>
  <conditionalFormatting sqref="H8">
    <cfRule type="cellIs" priority="2" dxfId="93" operator="lessThan" stopIfTrue="1">
      <formula>0</formula>
    </cfRule>
  </conditionalFormatting>
  <conditionalFormatting sqref="T8">
    <cfRule type="cellIs" priority="1" dxfId="93" operator="lessThan" stopIfTrue="1">
      <formula>0</formula>
    </cfRule>
  </conditionalFormatting>
  <hyperlinks>
    <hyperlink ref="A1:B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N28"/>
  <sheetViews>
    <sheetView zoomScalePageLayoutView="0" workbookViewId="0" topLeftCell="A1">
      <selection activeCell="A11" sqref="A11"/>
    </sheetView>
  </sheetViews>
  <sheetFormatPr defaultColWidth="11.421875" defaultRowHeight="15"/>
  <cols>
    <col min="1" max="16384" width="11.421875" style="245" customWidth="1"/>
  </cols>
  <sheetData>
    <row r="1" spans="1:8" ht="13.5" thickBot="1">
      <c r="A1" s="244"/>
      <c r="B1" s="244"/>
      <c r="C1" s="244"/>
      <c r="D1" s="244"/>
      <c r="E1" s="244"/>
      <c r="F1" s="244"/>
      <c r="G1" s="244"/>
      <c r="H1" s="244"/>
    </row>
    <row r="2" spans="1:14" ht="32.25" thickBot="1" thickTop="1">
      <c r="A2" s="246" t="s">
        <v>140</v>
      </c>
      <c r="B2" s="247"/>
      <c r="M2" s="524" t="s">
        <v>27</v>
      </c>
      <c r="N2" s="525"/>
    </row>
    <row r="3" spans="1:2" ht="26.25" thickTop="1">
      <c r="A3" s="248" t="s">
        <v>37</v>
      </c>
      <c r="B3" s="249"/>
    </row>
    <row r="9" spans="1:14" ht="27">
      <c r="A9" s="262" t="s">
        <v>106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</row>
    <row r="10" spans="1:14" ht="15.75">
      <c r="A10" s="251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</row>
    <row r="11" spans="1:14" ht="15.75">
      <c r="A11" s="704" t="s">
        <v>150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0"/>
    </row>
    <row r="12" spans="1:14" ht="15.75">
      <c r="A12" s="251"/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</row>
    <row r="13" ht="15">
      <c r="A13" s="261" t="s">
        <v>129</v>
      </c>
    </row>
    <row r="14" ht="15">
      <c r="A14" s="261" t="s">
        <v>130</v>
      </c>
    </row>
    <row r="15" ht="15">
      <c r="A15" s="261" t="s">
        <v>131</v>
      </c>
    </row>
    <row r="17" ht="15">
      <c r="A17" s="261"/>
    </row>
    <row r="18" ht="15">
      <c r="A18" s="261"/>
    </row>
    <row r="19" ht="27">
      <c r="A19" s="262" t="s">
        <v>128</v>
      </c>
    </row>
    <row r="22" ht="22.5">
      <c r="A22" s="253" t="s">
        <v>107</v>
      </c>
    </row>
    <row r="24" ht="15.75">
      <c r="A24" s="252" t="s">
        <v>108</v>
      </c>
    </row>
    <row r="25" ht="15.75">
      <c r="A25" s="252"/>
    </row>
    <row r="26" ht="22.5">
      <c r="A26" s="253" t="s">
        <v>109</v>
      </c>
    </row>
    <row r="27" ht="15.75">
      <c r="A27" s="252" t="s">
        <v>110</v>
      </c>
    </row>
    <row r="28" ht="15.75">
      <c r="A28" s="252" t="s">
        <v>111</v>
      </c>
    </row>
  </sheetData>
  <sheetProtection/>
  <mergeCells count="1">
    <mergeCell ref="M2:N2"/>
  </mergeCells>
  <hyperlinks>
    <hyperlink ref="M2:N2" location="INDICE!A1" display="Volver al Indice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7"/>
  <sheetViews>
    <sheetView showGridLines="0" zoomScale="76" zoomScaleNormal="76" zoomScalePageLayoutView="0" workbookViewId="0" topLeftCell="A1">
      <selection activeCell="Y1" sqref="Y1:Z1"/>
    </sheetView>
  </sheetViews>
  <sheetFormatPr defaultColWidth="8.00390625" defaultRowHeight="15"/>
  <cols>
    <col min="1" max="1" width="23.421875" style="112" customWidth="1"/>
    <col min="2" max="2" width="35.421875" style="112" customWidth="1"/>
    <col min="3" max="3" width="9.8515625" style="112" customWidth="1"/>
    <col min="4" max="4" width="12.421875" style="112" bestFit="1" customWidth="1"/>
    <col min="5" max="5" width="8.57421875" style="112" bestFit="1" customWidth="1"/>
    <col min="6" max="6" width="10.57421875" style="112" bestFit="1" customWidth="1"/>
    <col min="7" max="7" width="9.00390625" style="112" customWidth="1"/>
    <col min="8" max="8" width="10.7109375" style="112" customWidth="1"/>
    <col min="9" max="9" width="9.57421875" style="112" customWidth="1"/>
    <col min="10" max="10" width="11.57421875" style="112" bestFit="1" customWidth="1"/>
    <col min="11" max="11" width="9.00390625" style="112" bestFit="1" customWidth="1"/>
    <col min="12" max="12" width="10.57421875" style="112" bestFit="1" customWidth="1"/>
    <col min="13" max="13" width="11.57421875" style="112" bestFit="1" customWidth="1"/>
    <col min="14" max="14" width="9.421875" style="112" customWidth="1"/>
    <col min="15" max="15" width="9.57421875" style="112" bestFit="1" customWidth="1"/>
    <col min="16" max="16" width="11.140625" style="112" customWidth="1"/>
    <col min="17" max="17" width="9.421875" style="112" customWidth="1"/>
    <col min="18" max="18" width="10.57421875" style="112" bestFit="1" customWidth="1"/>
    <col min="19" max="19" width="9.57421875" style="112" customWidth="1"/>
    <col min="20" max="20" width="10.140625" style="112" customWidth="1"/>
    <col min="21" max="21" width="9.421875" style="112" customWidth="1"/>
    <col min="22" max="22" width="10.421875" style="112" customWidth="1"/>
    <col min="23" max="23" width="9.421875" style="112" customWidth="1"/>
    <col min="24" max="24" width="10.28125" style="112" customWidth="1"/>
    <col min="25" max="25" width="10.7109375" style="112" customWidth="1"/>
    <col min="26" max="26" width="9.8515625" style="112" bestFit="1" customWidth="1"/>
    <col min="27" max="16384" width="8.00390625" style="112" customWidth="1"/>
  </cols>
  <sheetData>
    <row r="1" spans="1:26" ht="18.75" thickBot="1">
      <c r="A1" s="258" t="s">
        <v>121</v>
      </c>
      <c r="B1" s="259"/>
      <c r="C1" s="259"/>
      <c r="Y1" s="596" t="s">
        <v>27</v>
      </c>
      <c r="Z1" s="597"/>
    </row>
    <row r="2" ht="5.25" customHeight="1" thickBot="1"/>
    <row r="3" spans="1:26" ht="24.75" customHeight="1" thickTop="1">
      <c r="A3" s="598" t="s">
        <v>123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599"/>
      <c r="Z3" s="600"/>
    </row>
    <row r="4" spans="1:26" ht="21" customHeight="1" thickBot="1">
      <c r="A4" s="612" t="s">
        <v>43</v>
      </c>
      <c r="B4" s="613"/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613"/>
      <c r="P4" s="613"/>
      <c r="Q4" s="613"/>
      <c r="R4" s="613"/>
      <c r="S4" s="613"/>
      <c r="T4" s="613"/>
      <c r="U4" s="613"/>
      <c r="V4" s="613"/>
      <c r="W4" s="613"/>
      <c r="X4" s="613"/>
      <c r="Y4" s="613"/>
      <c r="Z4" s="614"/>
    </row>
    <row r="5" spans="1:26" s="131" customFormat="1" ht="19.5" customHeight="1" thickBot="1" thickTop="1">
      <c r="A5" s="683" t="s">
        <v>117</v>
      </c>
      <c r="B5" s="683" t="s">
        <v>118</v>
      </c>
      <c r="C5" s="696" t="s">
        <v>35</v>
      </c>
      <c r="D5" s="697"/>
      <c r="E5" s="697"/>
      <c r="F5" s="697"/>
      <c r="G5" s="697"/>
      <c r="H5" s="697"/>
      <c r="I5" s="697"/>
      <c r="J5" s="697"/>
      <c r="K5" s="697"/>
      <c r="L5" s="697"/>
      <c r="M5" s="697"/>
      <c r="N5" s="698"/>
      <c r="O5" s="699" t="s">
        <v>34</v>
      </c>
      <c r="P5" s="697"/>
      <c r="Q5" s="697"/>
      <c r="R5" s="697"/>
      <c r="S5" s="697"/>
      <c r="T5" s="697"/>
      <c r="U5" s="697"/>
      <c r="V5" s="697"/>
      <c r="W5" s="697"/>
      <c r="X5" s="697"/>
      <c r="Y5" s="697"/>
      <c r="Z5" s="698"/>
    </row>
    <row r="6" spans="1:26" s="130" customFormat="1" ht="26.25" customHeight="1" thickBot="1">
      <c r="A6" s="684"/>
      <c r="B6" s="684"/>
      <c r="C6" s="689" t="s">
        <v>149</v>
      </c>
      <c r="D6" s="690"/>
      <c r="E6" s="690"/>
      <c r="F6" s="690"/>
      <c r="G6" s="691"/>
      <c r="H6" s="700" t="s">
        <v>33</v>
      </c>
      <c r="I6" s="689" t="s">
        <v>146</v>
      </c>
      <c r="J6" s="690"/>
      <c r="K6" s="690"/>
      <c r="L6" s="690"/>
      <c r="M6" s="691"/>
      <c r="N6" s="700" t="s">
        <v>32</v>
      </c>
      <c r="O6" s="692" t="s">
        <v>147</v>
      </c>
      <c r="P6" s="690"/>
      <c r="Q6" s="690"/>
      <c r="R6" s="690"/>
      <c r="S6" s="691"/>
      <c r="T6" s="700" t="s">
        <v>33</v>
      </c>
      <c r="U6" s="692" t="s">
        <v>148</v>
      </c>
      <c r="V6" s="690"/>
      <c r="W6" s="690"/>
      <c r="X6" s="690"/>
      <c r="Y6" s="691"/>
      <c r="Z6" s="700" t="s">
        <v>32</v>
      </c>
    </row>
    <row r="7" spans="1:26" s="125" customFormat="1" ht="26.25" customHeight="1">
      <c r="A7" s="685"/>
      <c r="B7" s="685"/>
      <c r="C7" s="595" t="s">
        <v>21</v>
      </c>
      <c r="D7" s="611"/>
      <c r="E7" s="590" t="s">
        <v>20</v>
      </c>
      <c r="F7" s="611"/>
      <c r="G7" s="592" t="s">
        <v>16</v>
      </c>
      <c r="H7" s="606"/>
      <c r="I7" s="703" t="s">
        <v>21</v>
      </c>
      <c r="J7" s="611"/>
      <c r="K7" s="590" t="s">
        <v>20</v>
      </c>
      <c r="L7" s="611"/>
      <c r="M7" s="592" t="s">
        <v>16</v>
      </c>
      <c r="N7" s="606"/>
      <c r="O7" s="703" t="s">
        <v>21</v>
      </c>
      <c r="P7" s="611"/>
      <c r="Q7" s="590" t="s">
        <v>20</v>
      </c>
      <c r="R7" s="611"/>
      <c r="S7" s="592" t="s">
        <v>16</v>
      </c>
      <c r="T7" s="606"/>
      <c r="U7" s="703" t="s">
        <v>21</v>
      </c>
      <c r="V7" s="611"/>
      <c r="W7" s="590" t="s">
        <v>20</v>
      </c>
      <c r="X7" s="611"/>
      <c r="Y7" s="592" t="s">
        <v>16</v>
      </c>
      <c r="Z7" s="606"/>
    </row>
    <row r="8" spans="1:26" s="125" customFormat="1" ht="19.5" customHeight="1" thickBot="1">
      <c r="A8" s="686"/>
      <c r="B8" s="686"/>
      <c r="C8" s="128" t="s">
        <v>30</v>
      </c>
      <c r="D8" s="126" t="s">
        <v>29</v>
      </c>
      <c r="E8" s="127" t="s">
        <v>30</v>
      </c>
      <c r="F8" s="260" t="s">
        <v>29</v>
      </c>
      <c r="G8" s="702"/>
      <c r="H8" s="701"/>
      <c r="I8" s="128" t="s">
        <v>30</v>
      </c>
      <c r="J8" s="126" t="s">
        <v>29</v>
      </c>
      <c r="K8" s="127" t="s">
        <v>30</v>
      </c>
      <c r="L8" s="260" t="s">
        <v>29</v>
      </c>
      <c r="M8" s="702"/>
      <c r="N8" s="701"/>
      <c r="O8" s="128" t="s">
        <v>30</v>
      </c>
      <c r="P8" s="126" t="s">
        <v>29</v>
      </c>
      <c r="Q8" s="127" t="s">
        <v>30</v>
      </c>
      <c r="R8" s="260" t="s">
        <v>29</v>
      </c>
      <c r="S8" s="702"/>
      <c r="T8" s="701"/>
      <c r="U8" s="128" t="s">
        <v>30</v>
      </c>
      <c r="V8" s="126" t="s">
        <v>29</v>
      </c>
      <c r="W8" s="127" t="s">
        <v>30</v>
      </c>
      <c r="X8" s="260" t="s">
        <v>29</v>
      </c>
      <c r="Y8" s="702"/>
      <c r="Z8" s="701"/>
    </row>
    <row r="9" spans="1:26" s="114" customFormat="1" ht="18" customHeight="1" thickBot="1" thickTop="1">
      <c r="A9" s="124" t="s">
        <v>23</v>
      </c>
      <c r="B9" s="257"/>
      <c r="C9" s="123">
        <f>SUM(C10:C14)</f>
        <v>25363.291999999998</v>
      </c>
      <c r="D9" s="117">
        <f>SUM(D10:D14)</f>
        <v>13478.010999999997</v>
      </c>
      <c r="E9" s="118">
        <f>SUM(E10:E14)</f>
        <v>5933.115</v>
      </c>
      <c r="F9" s="117">
        <f>SUM(F10:F14)</f>
        <v>2247.0909999999994</v>
      </c>
      <c r="G9" s="116">
        <f aca="true" t="shared" si="0" ref="G9:G14">SUM(C9:F9)</f>
        <v>47021.50899999999</v>
      </c>
      <c r="H9" s="120">
        <f aca="true" t="shared" si="1" ref="H9:H14">G9/$G$9</f>
        <v>1</v>
      </c>
      <c r="I9" s="119">
        <f>SUM(I10:I14)</f>
        <v>29504.54599999999</v>
      </c>
      <c r="J9" s="117">
        <f>SUM(J10:J14)</f>
        <v>16065.203999999998</v>
      </c>
      <c r="K9" s="118">
        <f>SUM(K10:K14)</f>
        <v>4039.482</v>
      </c>
      <c r="L9" s="117">
        <f>SUM(L10:L14)</f>
        <v>1740.7</v>
      </c>
      <c r="M9" s="116">
        <f aca="true" t="shared" si="2" ref="M9:M14">SUM(I9:L9)</f>
        <v>51349.931999999986</v>
      </c>
      <c r="N9" s="122">
        <f aca="true" t="shared" si="3" ref="N9:N14">IF(ISERROR(G9/M9-1),"         /0",(G9/M9-1))</f>
        <v>-0.08429267248104622</v>
      </c>
      <c r="O9" s="121">
        <f>SUM(O10:O14)</f>
        <v>133218.01200000005</v>
      </c>
      <c r="P9" s="117">
        <f>SUM(P10:P14)</f>
        <v>67188.51800000001</v>
      </c>
      <c r="Q9" s="118">
        <f>SUM(Q10:Q14)</f>
        <v>36655.89497000001</v>
      </c>
      <c r="R9" s="117">
        <f>SUM(R10:R14)</f>
        <v>10787.527000000002</v>
      </c>
      <c r="S9" s="116">
        <f aca="true" t="shared" si="4" ref="S9:S14">SUM(O9:R9)</f>
        <v>247849.95197000005</v>
      </c>
      <c r="T9" s="120">
        <f aca="true" t="shared" si="5" ref="T9:T14">S9/$S$9</f>
        <v>1</v>
      </c>
      <c r="U9" s="119">
        <f>SUM(U10:U14)</f>
        <v>142185.7430000001</v>
      </c>
      <c r="V9" s="117">
        <f>SUM(V10:V14)</f>
        <v>76015.715</v>
      </c>
      <c r="W9" s="118">
        <f>SUM(W10:W14)</f>
        <v>23449.263999999996</v>
      </c>
      <c r="X9" s="117">
        <f>SUM(X10:X14)</f>
        <v>8040.263000000003</v>
      </c>
      <c r="Y9" s="116">
        <f aca="true" t="shared" si="6" ref="Y9:Y14">SUM(U9:X9)</f>
        <v>249690.9850000001</v>
      </c>
      <c r="Z9" s="115">
        <f>IF(ISERROR(S9/Y9-1),"         /0",(S9/Y9-1))</f>
        <v>-0.007373245894320313</v>
      </c>
    </row>
    <row r="10" spans="1:26" ht="21.75" customHeight="1" thickTop="1">
      <c r="A10" s="443" t="s">
        <v>383</v>
      </c>
      <c r="B10" s="444" t="s">
        <v>384</v>
      </c>
      <c r="C10" s="445">
        <v>19247.551</v>
      </c>
      <c r="D10" s="446">
        <v>11881.980999999998</v>
      </c>
      <c r="E10" s="447">
        <v>4940.443</v>
      </c>
      <c r="F10" s="446">
        <v>2208.9419999999996</v>
      </c>
      <c r="G10" s="448">
        <f t="shared" si="0"/>
        <v>38278.917</v>
      </c>
      <c r="H10" s="449">
        <f t="shared" si="1"/>
        <v>0.8140724918036979</v>
      </c>
      <c r="I10" s="450">
        <v>23103.532999999992</v>
      </c>
      <c r="J10" s="446">
        <v>14263.422999999999</v>
      </c>
      <c r="K10" s="447">
        <v>3458.938</v>
      </c>
      <c r="L10" s="446">
        <v>1654.187</v>
      </c>
      <c r="M10" s="448">
        <f t="shared" si="2"/>
        <v>42480.08099999999</v>
      </c>
      <c r="N10" s="451">
        <f t="shared" si="3"/>
        <v>-0.09889726905181728</v>
      </c>
      <c r="O10" s="445">
        <v>104405.96500000004</v>
      </c>
      <c r="P10" s="446">
        <v>59512.46500000002</v>
      </c>
      <c r="Q10" s="447">
        <v>30925.15697000001</v>
      </c>
      <c r="R10" s="446">
        <v>10315.802000000001</v>
      </c>
      <c r="S10" s="448">
        <f t="shared" si="4"/>
        <v>205159.38897000006</v>
      </c>
      <c r="T10" s="449">
        <f t="shared" si="5"/>
        <v>0.8277564201216093</v>
      </c>
      <c r="U10" s="450">
        <v>114402.7750000001</v>
      </c>
      <c r="V10" s="446">
        <v>67591.44399999999</v>
      </c>
      <c r="W10" s="447">
        <v>20023.155999999995</v>
      </c>
      <c r="X10" s="446">
        <v>7440.942000000003</v>
      </c>
      <c r="Y10" s="448">
        <f t="shared" si="6"/>
        <v>209458.3170000001</v>
      </c>
      <c r="Z10" s="452">
        <f>IF(ISERROR(S10/Y10-1),"         /0",IF(S10/Y10&gt;5,"  *  ",(S10/Y10-1)))</f>
        <v>-0.020524026410467355</v>
      </c>
    </row>
    <row r="11" spans="1:26" ht="21.75" customHeight="1">
      <c r="A11" s="453" t="s">
        <v>385</v>
      </c>
      <c r="B11" s="454" t="s">
        <v>386</v>
      </c>
      <c r="C11" s="405">
        <v>5860.382</v>
      </c>
      <c r="D11" s="406">
        <v>925.0890000000002</v>
      </c>
      <c r="E11" s="407">
        <v>992.672</v>
      </c>
      <c r="F11" s="406">
        <v>38.149</v>
      </c>
      <c r="G11" s="408">
        <f>SUM(C11:F11)</f>
        <v>7816.292</v>
      </c>
      <c r="H11" s="409">
        <f>G11/$G$9</f>
        <v>0.1662280128015458</v>
      </c>
      <c r="I11" s="410">
        <v>6118.419</v>
      </c>
      <c r="J11" s="406">
        <v>801.0350000000001</v>
      </c>
      <c r="K11" s="407">
        <v>580.044</v>
      </c>
      <c r="L11" s="406">
        <v>77.98500000000001</v>
      </c>
      <c r="M11" s="408">
        <f>SUM(I11:L11)</f>
        <v>7577.482999999999</v>
      </c>
      <c r="N11" s="411">
        <f t="shared" si="3"/>
        <v>0.031515610130699256</v>
      </c>
      <c r="O11" s="405">
        <v>27584.013999999992</v>
      </c>
      <c r="P11" s="406">
        <v>4215.850999999998</v>
      </c>
      <c r="Q11" s="407">
        <v>5660.454</v>
      </c>
      <c r="R11" s="406">
        <v>449.49499999999995</v>
      </c>
      <c r="S11" s="408">
        <f>SUM(O11:R11)</f>
        <v>37909.81399999999</v>
      </c>
      <c r="T11" s="409">
        <f>S11/$S$9</f>
        <v>0.15295469576927181</v>
      </c>
      <c r="U11" s="410">
        <v>26297.34100000001</v>
      </c>
      <c r="V11" s="406">
        <v>3423.749999999999</v>
      </c>
      <c r="W11" s="407">
        <v>3286.084</v>
      </c>
      <c r="X11" s="406">
        <v>582.308</v>
      </c>
      <c r="Y11" s="408">
        <f>SUM(U11:X11)</f>
        <v>33589.48300000001</v>
      </c>
      <c r="Z11" s="412">
        <f>IF(ISERROR(S11/Y11-1),"         /0",IF(S11/Y11&gt;5,"  *  ",(S11/Y11-1)))</f>
        <v>0.12862153906923735</v>
      </c>
    </row>
    <row r="12" spans="1:26" ht="21.75" customHeight="1">
      <c r="A12" s="453" t="s">
        <v>387</v>
      </c>
      <c r="B12" s="454" t="s">
        <v>388</v>
      </c>
      <c r="C12" s="405">
        <v>168.53599999999997</v>
      </c>
      <c r="D12" s="406">
        <v>453.204</v>
      </c>
      <c r="E12" s="407">
        <v>0</v>
      </c>
      <c r="F12" s="406">
        <v>0</v>
      </c>
      <c r="G12" s="408">
        <f>SUM(C12:F12)</f>
        <v>621.74</v>
      </c>
      <c r="H12" s="409">
        <f>G12/$G$9</f>
        <v>0.013222459534422856</v>
      </c>
      <c r="I12" s="410">
        <v>195.248</v>
      </c>
      <c r="J12" s="406">
        <v>682.44</v>
      </c>
      <c r="K12" s="407">
        <v>0</v>
      </c>
      <c r="L12" s="406">
        <v>0</v>
      </c>
      <c r="M12" s="408">
        <f>SUM(I12:L12)</f>
        <v>877.6880000000001</v>
      </c>
      <c r="N12" s="411">
        <f t="shared" si="3"/>
        <v>-0.2916161551713138</v>
      </c>
      <c r="O12" s="405">
        <v>813.2570000000002</v>
      </c>
      <c r="P12" s="406">
        <v>2230.985</v>
      </c>
      <c r="Q12" s="407">
        <v>40.479</v>
      </c>
      <c r="R12" s="406">
        <v>19.648</v>
      </c>
      <c r="S12" s="408">
        <f>SUM(O12:R12)</f>
        <v>3104.369</v>
      </c>
      <c r="T12" s="409">
        <f>S12/$S$9</f>
        <v>0.012525195084063422</v>
      </c>
      <c r="U12" s="410">
        <v>756.6910000000003</v>
      </c>
      <c r="V12" s="406">
        <v>3322.4890000000005</v>
      </c>
      <c r="W12" s="407">
        <v>0.18</v>
      </c>
      <c r="X12" s="406">
        <v>0</v>
      </c>
      <c r="Y12" s="408">
        <f>SUM(U12:X12)</f>
        <v>4079.3600000000006</v>
      </c>
      <c r="Z12" s="412">
        <f>IF(ISERROR(S12/Y12-1),"         /0",IF(S12/Y12&gt;5,"  *  ",(S12/Y12-1)))</f>
        <v>-0.2390058734703484</v>
      </c>
    </row>
    <row r="13" spans="1:26" ht="21.75" customHeight="1">
      <c r="A13" s="453" t="s">
        <v>391</v>
      </c>
      <c r="B13" s="454" t="s">
        <v>392</v>
      </c>
      <c r="C13" s="405">
        <v>67.771</v>
      </c>
      <c r="D13" s="406">
        <v>200.292</v>
      </c>
      <c r="E13" s="407">
        <v>0</v>
      </c>
      <c r="F13" s="406">
        <v>0</v>
      </c>
      <c r="G13" s="408">
        <f>SUM(C13:F13)</f>
        <v>268.063</v>
      </c>
      <c r="H13" s="409">
        <f>G13/$G$9</f>
        <v>0.005700859153626908</v>
      </c>
      <c r="I13" s="410">
        <v>57.702999999999996</v>
      </c>
      <c r="J13" s="406">
        <v>296.06800000000004</v>
      </c>
      <c r="K13" s="407"/>
      <c r="L13" s="406">
        <v>8.028</v>
      </c>
      <c r="M13" s="408">
        <f>SUM(I13:L13)</f>
        <v>361.79900000000004</v>
      </c>
      <c r="N13" s="411">
        <f t="shared" si="3"/>
        <v>-0.25908308204279185</v>
      </c>
      <c r="O13" s="405">
        <v>298.92600000000004</v>
      </c>
      <c r="P13" s="406">
        <v>1140.886</v>
      </c>
      <c r="Q13" s="407">
        <v>24.509</v>
      </c>
      <c r="R13" s="406">
        <v>0.974</v>
      </c>
      <c r="S13" s="408">
        <f>SUM(O13:R13)</f>
        <v>1465.2949999999998</v>
      </c>
      <c r="T13" s="409">
        <f>S13/$S$9</f>
        <v>0.005912024546921681</v>
      </c>
      <c r="U13" s="410">
        <v>616.7379999999999</v>
      </c>
      <c r="V13" s="406">
        <v>1553.5320000000002</v>
      </c>
      <c r="W13" s="407">
        <v>0</v>
      </c>
      <c r="X13" s="406">
        <v>8.028</v>
      </c>
      <c r="Y13" s="408">
        <f>SUM(U13:X13)</f>
        <v>2178.298</v>
      </c>
      <c r="Z13" s="412">
        <f>IF(ISERROR(S13/Y13-1),"         /0",IF(S13/Y13&gt;5,"  *  ",(S13/Y13-1)))</f>
        <v>-0.3273211470606868</v>
      </c>
    </row>
    <row r="14" spans="1:26" ht="21.75" customHeight="1" thickBot="1">
      <c r="A14" s="455" t="s">
        <v>52</v>
      </c>
      <c r="B14" s="456"/>
      <c r="C14" s="457">
        <v>19.052</v>
      </c>
      <c r="D14" s="458">
        <v>17.445000000000004</v>
      </c>
      <c r="E14" s="459">
        <v>0</v>
      </c>
      <c r="F14" s="458">
        <v>0</v>
      </c>
      <c r="G14" s="460">
        <f t="shared" si="0"/>
        <v>36.497</v>
      </c>
      <c r="H14" s="461">
        <f t="shared" si="1"/>
        <v>0.0007761767067067118</v>
      </c>
      <c r="I14" s="462">
        <v>29.642999999999997</v>
      </c>
      <c r="J14" s="458">
        <v>22.238000000000003</v>
      </c>
      <c r="K14" s="459">
        <v>0.5</v>
      </c>
      <c r="L14" s="458">
        <v>0.5</v>
      </c>
      <c r="M14" s="460">
        <f t="shared" si="2"/>
        <v>52.881</v>
      </c>
      <c r="N14" s="463">
        <f t="shared" si="3"/>
        <v>-0.3098277264045688</v>
      </c>
      <c r="O14" s="457">
        <v>115.85000000000001</v>
      </c>
      <c r="P14" s="458">
        <v>88.331</v>
      </c>
      <c r="Q14" s="459">
        <v>5.296000000000001</v>
      </c>
      <c r="R14" s="458">
        <v>1.6079999999999999</v>
      </c>
      <c r="S14" s="460">
        <f t="shared" si="4"/>
        <v>211.085</v>
      </c>
      <c r="T14" s="461">
        <f t="shared" si="5"/>
        <v>0.0008516644781337295</v>
      </c>
      <c r="U14" s="462">
        <v>112.198</v>
      </c>
      <c r="V14" s="458">
        <v>124.5</v>
      </c>
      <c r="W14" s="459">
        <v>139.844</v>
      </c>
      <c r="X14" s="458">
        <v>8.985000000000001</v>
      </c>
      <c r="Y14" s="460">
        <f t="shared" si="6"/>
        <v>385.527</v>
      </c>
      <c r="Z14" s="464">
        <f>IF(ISERROR(S14/Y14-1),"         /0",IF(S14/Y14&gt;5,"  *  ",(S14/Y14-1)))</f>
        <v>-0.45247673963172486</v>
      </c>
    </row>
    <row r="15" spans="1:2" ht="8.25" customHeight="1" thickTop="1">
      <c r="A15" s="113"/>
      <c r="B15" s="113"/>
    </row>
    <row r="16" spans="1:2" ht="15">
      <c r="A16" s="113" t="s">
        <v>139</v>
      </c>
      <c r="B16" s="113"/>
    </row>
    <row r="17" spans="2:3" ht="14.25">
      <c r="B17" s="259"/>
      <c r="C17" s="259"/>
    </row>
  </sheetData>
  <sheetProtection/>
  <mergeCells count="27">
    <mergeCell ref="S7:S8"/>
    <mergeCell ref="U7:V7"/>
    <mergeCell ref="W7:X7"/>
    <mergeCell ref="N6:N8"/>
    <mergeCell ref="O6:S6"/>
    <mergeCell ref="T6:T8"/>
    <mergeCell ref="U6:Y6"/>
    <mergeCell ref="Z6:Z8"/>
    <mergeCell ref="C7:D7"/>
    <mergeCell ref="E7:F7"/>
    <mergeCell ref="G7:G8"/>
    <mergeCell ref="I7:J7"/>
    <mergeCell ref="K7:L7"/>
    <mergeCell ref="Y7:Y8"/>
    <mergeCell ref="M7:M8"/>
    <mergeCell ref="O7:P7"/>
    <mergeCell ref="Q7:R7"/>
    <mergeCell ref="Y1:Z1"/>
    <mergeCell ref="A3:Z3"/>
    <mergeCell ref="A4:Z4"/>
    <mergeCell ref="A5:A8"/>
    <mergeCell ref="B5:B8"/>
    <mergeCell ref="C5:N5"/>
    <mergeCell ref="O5:Z5"/>
    <mergeCell ref="C6:G6"/>
    <mergeCell ref="H6:H8"/>
    <mergeCell ref="I6:M6"/>
  </mergeCells>
  <conditionalFormatting sqref="Z15:Z65536 N15:N65536 Z3 N3">
    <cfRule type="cellIs" priority="12" dxfId="93" operator="lessThan" stopIfTrue="1">
      <formula>0</formula>
    </cfRule>
  </conditionalFormatting>
  <conditionalFormatting sqref="N9:N14 Z9:Z14">
    <cfRule type="cellIs" priority="13" dxfId="93" operator="lessThan" stopIfTrue="1">
      <formula>0</formula>
    </cfRule>
    <cfRule type="cellIs" priority="14" dxfId="95" operator="greaterThanOrEqual" stopIfTrue="1">
      <formula>0</formula>
    </cfRule>
  </conditionalFormatting>
  <conditionalFormatting sqref="N5:N8 Z5:Z8">
    <cfRule type="cellIs" priority="3" dxfId="93" operator="lessThan" stopIfTrue="1">
      <formula>0</formula>
    </cfRule>
  </conditionalFormatting>
  <conditionalFormatting sqref="H6:H8">
    <cfRule type="cellIs" priority="2" dxfId="93" operator="lessThan" stopIfTrue="1">
      <formula>0</formula>
    </cfRule>
  </conditionalFormatting>
  <conditionalFormatting sqref="T6:T8">
    <cfRule type="cellIs" priority="1" dxfId="93" operator="lessThan" stopIfTrue="1">
      <formula>0</formula>
    </cfRule>
  </conditionalFormatting>
  <hyperlinks>
    <hyperlink ref="Y1:Z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9"/>
  <sheetViews>
    <sheetView showGridLines="0" zoomScale="88" zoomScaleNormal="88" zoomScalePageLayoutView="0" workbookViewId="0" topLeftCell="A4">
      <selection activeCell="N30" sqref="N30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26" t="s">
        <v>27</v>
      </c>
      <c r="O1" s="526"/>
    </row>
    <row r="2" ht="5.25" customHeight="1"/>
    <row r="3" ht="4.5" customHeight="1" thickBot="1"/>
    <row r="4" spans="1:15" ht="13.5" customHeight="1" thickTop="1">
      <c r="A4" s="535" t="s">
        <v>26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7"/>
    </row>
    <row r="5" spans="1:15" ht="12.75" customHeight="1">
      <c r="A5" s="538"/>
      <c r="B5" s="539"/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40"/>
    </row>
    <row r="6" spans="1:15" ht="5.25" customHeight="1" thickBo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/>
    </row>
    <row r="7" spans="1:15" ht="16.5" customHeight="1" thickTop="1">
      <c r="A7" s="80"/>
      <c r="B7" s="79"/>
      <c r="C7" s="527" t="s">
        <v>25</v>
      </c>
      <c r="D7" s="528"/>
      <c r="E7" s="529"/>
      <c r="F7" s="550" t="s">
        <v>24</v>
      </c>
      <c r="G7" s="551"/>
      <c r="H7" s="551"/>
      <c r="I7" s="551"/>
      <c r="J7" s="551"/>
      <c r="K7" s="551"/>
      <c r="L7" s="551"/>
      <c r="M7" s="551"/>
      <c r="N7" s="551"/>
      <c r="O7" s="530" t="s">
        <v>23</v>
      </c>
    </row>
    <row r="8" spans="1:15" ht="3.75" customHeight="1" thickBot="1">
      <c r="A8" s="78"/>
      <c r="B8" s="77"/>
      <c r="C8" s="76"/>
      <c r="D8" s="75"/>
      <c r="E8" s="74"/>
      <c r="F8" s="552"/>
      <c r="G8" s="553"/>
      <c r="H8" s="553"/>
      <c r="I8" s="553"/>
      <c r="J8" s="553"/>
      <c r="K8" s="553"/>
      <c r="L8" s="553"/>
      <c r="M8" s="553"/>
      <c r="N8" s="553"/>
      <c r="O8" s="531"/>
    </row>
    <row r="9" spans="1:15" ht="21.75" customHeight="1" thickBot="1" thickTop="1">
      <c r="A9" s="544" t="s">
        <v>22</v>
      </c>
      <c r="B9" s="545"/>
      <c r="C9" s="546" t="s">
        <v>21</v>
      </c>
      <c r="D9" s="548" t="s">
        <v>20</v>
      </c>
      <c r="E9" s="533" t="s">
        <v>16</v>
      </c>
      <c r="F9" s="527" t="s">
        <v>21</v>
      </c>
      <c r="G9" s="528"/>
      <c r="H9" s="528"/>
      <c r="I9" s="527" t="s">
        <v>20</v>
      </c>
      <c r="J9" s="528"/>
      <c r="K9" s="529"/>
      <c r="L9" s="87" t="s">
        <v>19</v>
      </c>
      <c r="M9" s="86"/>
      <c r="N9" s="86"/>
      <c r="O9" s="531"/>
    </row>
    <row r="10" spans="1:15" s="67" customFormat="1" ht="18.75" customHeight="1" thickBot="1">
      <c r="A10" s="73"/>
      <c r="B10" s="72"/>
      <c r="C10" s="547"/>
      <c r="D10" s="549"/>
      <c r="E10" s="534"/>
      <c r="F10" s="70" t="s">
        <v>18</v>
      </c>
      <c r="G10" s="69" t="s">
        <v>17</v>
      </c>
      <c r="H10" s="68" t="s">
        <v>16</v>
      </c>
      <c r="I10" s="70" t="s">
        <v>18</v>
      </c>
      <c r="J10" s="69" t="s">
        <v>17</v>
      </c>
      <c r="K10" s="71" t="s">
        <v>16</v>
      </c>
      <c r="L10" s="70" t="s">
        <v>18</v>
      </c>
      <c r="M10" s="292" t="s">
        <v>17</v>
      </c>
      <c r="N10" s="71" t="s">
        <v>16</v>
      </c>
      <c r="O10" s="532"/>
    </row>
    <row r="11" spans="1:15" s="65" customFormat="1" ht="18.75" customHeight="1" thickTop="1">
      <c r="A11" s="541">
        <v>2015</v>
      </c>
      <c r="B11" s="356" t="s">
        <v>6</v>
      </c>
      <c r="C11" s="321">
        <v>1811969</v>
      </c>
      <c r="D11" s="322">
        <v>74643</v>
      </c>
      <c r="E11" s="274">
        <f aca="true" t="shared" si="0" ref="E11:E24">D11+C11</f>
        <v>1886612</v>
      </c>
      <c r="F11" s="321">
        <v>500267</v>
      </c>
      <c r="G11" s="323">
        <v>493422</v>
      </c>
      <c r="H11" s="324">
        <f aca="true" t="shared" si="1" ref="H11:H22">G11+F11</f>
        <v>993689</v>
      </c>
      <c r="I11" s="325">
        <v>5930</v>
      </c>
      <c r="J11" s="326">
        <v>6240</v>
      </c>
      <c r="K11" s="327">
        <f aca="true" t="shared" si="2" ref="K11:K22">J11+I11</f>
        <v>12170</v>
      </c>
      <c r="L11" s="328">
        <f aca="true" t="shared" si="3" ref="L11:L24">I11+F11</f>
        <v>506197</v>
      </c>
      <c r="M11" s="329">
        <f aca="true" t="shared" si="4" ref="M11:M24">J11+G11</f>
        <v>499662</v>
      </c>
      <c r="N11" s="304">
        <f aca="true" t="shared" si="5" ref="N11:N24">K11+H11</f>
        <v>1005859</v>
      </c>
      <c r="O11" s="66">
        <f aca="true" t="shared" si="6" ref="O11:O24">N11+E11</f>
        <v>2892471</v>
      </c>
    </row>
    <row r="12" spans="1:15" ht="18.75" customHeight="1">
      <c r="A12" s="542"/>
      <c r="B12" s="356" t="s">
        <v>5</v>
      </c>
      <c r="C12" s="52">
        <v>1541753</v>
      </c>
      <c r="D12" s="61">
        <v>65326</v>
      </c>
      <c r="E12" s="275">
        <f t="shared" si="0"/>
        <v>1607079</v>
      </c>
      <c r="F12" s="52">
        <v>376915</v>
      </c>
      <c r="G12" s="50">
        <v>359389</v>
      </c>
      <c r="H12" s="56">
        <f t="shared" si="1"/>
        <v>736304</v>
      </c>
      <c r="I12" s="59">
        <v>3673</v>
      </c>
      <c r="J12" s="58">
        <v>3833</v>
      </c>
      <c r="K12" s="57">
        <f t="shared" si="2"/>
        <v>7506</v>
      </c>
      <c r="L12" s="254">
        <f t="shared" si="3"/>
        <v>380588</v>
      </c>
      <c r="M12" s="293">
        <f t="shared" si="4"/>
        <v>363222</v>
      </c>
      <c r="N12" s="305">
        <f t="shared" si="5"/>
        <v>743810</v>
      </c>
      <c r="O12" s="55">
        <f t="shared" si="6"/>
        <v>2350889</v>
      </c>
    </row>
    <row r="13" spans="1:15" ht="18.75" customHeight="1">
      <c r="A13" s="542"/>
      <c r="B13" s="356" t="s">
        <v>4</v>
      </c>
      <c r="C13" s="52">
        <v>1720177</v>
      </c>
      <c r="D13" s="61">
        <v>65560</v>
      </c>
      <c r="E13" s="275">
        <f t="shared" si="0"/>
        <v>1785737</v>
      </c>
      <c r="F13" s="52">
        <v>440033</v>
      </c>
      <c r="G13" s="50">
        <v>383349</v>
      </c>
      <c r="H13" s="56">
        <f t="shared" si="1"/>
        <v>823382</v>
      </c>
      <c r="I13" s="254">
        <v>3673</v>
      </c>
      <c r="J13" s="58">
        <v>3547</v>
      </c>
      <c r="K13" s="57">
        <f t="shared" si="2"/>
        <v>7220</v>
      </c>
      <c r="L13" s="254">
        <f t="shared" si="3"/>
        <v>443706</v>
      </c>
      <c r="M13" s="293">
        <f t="shared" si="4"/>
        <v>386896</v>
      </c>
      <c r="N13" s="305">
        <f t="shared" si="5"/>
        <v>830602</v>
      </c>
      <c r="O13" s="55">
        <f t="shared" si="6"/>
        <v>2616339</v>
      </c>
    </row>
    <row r="14" spans="1:15" ht="18.75" customHeight="1">
      <c r="A14" s="542"/>
      <c r="B14" s="356" t="s">
        <v>15</v>
      </c>
      <c r="C14" s="52">
        <v>1719454</v>
      </c>
      <c r="D14" s="61">
        <v>55539</v>
      </c>
      <c r="E14" s="275">
        <f t="shared" si="0"/>
        <v>1774993</v>
      </c>
      <c r="F14" s="52">
        <v>391838</v>
      </c>
      <c r="G14" s="50">
        <v>394616</v>
      </c>
      <c r="H14" s="56">
        <f t="shared" si="1"/>
        <v>786454</v>
      </c>
      <c r="I14" s="59">
        <v>2827</v>
      </c>
      <c r="J14" s="58">
        <v>3267</v>
      </c>
      <c r="K14" s="57">
        <f t="shared" si="2"/>
        <v>6094</v>
      </c>
      <c r="L14" s="254">
        <f t="shared" si="3"/>
        <v>394665</v>
      </c>
      <c r="M14" s="293">
        <f t="shared" si="4"/>
        <v>397883</v>
      </c>
      <c r="N14" s="305">
        <f t="shared" si="5"/>
        <v>792548</v>
      </c>
      <c r="O14" s="55">
        <f t="shared" si="6"/>
        <v>2567541</v>
      </c>
    </row>
    <row r="15" spans="1:15" s="65" customFormat="1" ht="18.75" customHeight="1">
      <c r="A15" s="542"/>
      <c r="B15" s="356" t="s">
        <v>14</v>
      </c>
      <c r="C15" s="52">
        <v>1820098</v>
      </c>
      <c r="D15" s="61">
        <v>57825</v>
      </c>
      <c r="E15" s="275">
        <f t="shared" si="0"/>
        <v>1877923</v>
      </c>
      <c r="F15" s="52">
        <v>424520</v>
      </c>
      <c r="G15" s="50">
        <v>417357</v>
      </c>
      <c r="H15" s="56">
        <f t="shared" si="1"/>
        <v>841877</v>
      </c>
      <c r="I15" s="59">
        <v>2463</v>
      </c>
      <c r="J15" s="58">
        <v>2559</v>
      </c>
      <c r="K15" s="57">
        <f t="shared" si="2"/>
        <v>5022</v>
      </c>
      <c r="L15" s="254">
        <f t="shared" si="3"/>
        <v>426983</v>
      </c>
      <c r="M15" s="293">
        <f t="shared" si="4"/>
        <v>419916</v>
      </c>
      <c r="N15" s="305">
        <f t="shared" si="5"/>
        <v>846899</v>
      </c>
      <c r="O15" s="55">
        <f t="shared" si="6"/>
        <v>2724822</v>
      </c>
    </row>
    <row r="16" spans="1:15" s="271" customFormat="1" ht="18.75" customHeight="1">
      <c r="A16" s="542"/>
      <c r="B16" s="357" t="s">
        <v>13</v>
      </c>
      <c r="C16" s="52">
        <v>1924167</v>
      </c>
      <c r="D16" s="61">
        <v>66198</v>
      </c>
      <c r="E16" s="275">
        <f t="shared" si="0"/>
        <v>1990365</v>
      </c>
      <c r="F16" s="52">
        <v>489516</v>
      </c>
      <c r="G16" s="50">
        <v>450823</v>
      </c>
      <c r="H16" s="56">
        <f t="shared" si="1"/>
        <v>940339</v>
      </c>
      <c r="I16" s="59">
        <v>4718</v>
      </c>
      <c r="J16" s="58">
        <v>4337</v>
      </c>
      <c r="K16" s="57">
        <f t="shared" si="2"/>
        <v>9055</v>
      </c>
      <c r="L16" s="254">
        <f t="shared" si="3"/>
        <v>494234</v>
      </c>
      <c r="M16" s="293">
        <f t="shared" si="4"/>
        <v>455160</v>
      </c>
      <c r="N16" s="305">
        <f t="shared" si="5"/>
        <v>949394</v>
      </c>
      <c r="O16" s="55">
        <f t="shared" si="6"/>
        <v>2939759</v>
      </c>
    </row>
    <row r="17" spans="1:15" s="284" customFormat="1" ht="18.75" customHeight="1">
      <c r="A17" s="542"/>
      <c r="B17" s="356" t="s">
        <v>12</v>
      </c>
      <c r="C17" s="52">
        <v>2040710</v>
      </c>
      <c r="D17" s="61">
        <v>66717</v>
      </c>
      <c r="E17" s="275">
        <f t="shared" si="0"/>
        <v>2107427</v>
      </c>
      <c r="F17" s="52">
        <v>481754</v>
      </c>
      <c r="G17" s="50">
        <v>547672</v>
      </c>
      <c r="H17" s="56">
        <f t="shared" si="1"/>
        <v>1029426</v>
      </c>
      <c r="I17" s="59">
        <v>3871</v>
      </c>
      <c r="J17" s="58">
        <v>5647</v>
      </c>
      <c r="K17" s="57">
        <f t="shared" si="2"/>
        <v>9518</v>
      </c>
      <c r="L17" s="254">
        <f t="shared" si="3"/>
        <v>485625</v>
      </c>
      <c r="M17" s="293">
        <f t="shared" si="4"/>
        <v>553319</v>
      </c>
      <c r="N17" s="305">
        <f t="shared" si="5"/>
        <v>1038944</v>
      </c>
      <c r="O17" s="55">
        <f t="shared" si="6"/>
        <v>3146371</v>
      </c>
    </row>
    <row r="18" spans="1:15" s="291" customFormat="1" ht="18.75" customHeight="1">
      <c r="A18" s="542"/>
      <c r="B18" s="356" t="s">
        <v>11</v>
      </c>
      <c r="C18" s="52">
        <v>1962397</v>
      </c>
      <c r="D18" s="61">
        <v>69900</v>
      </c>
      <c r="E18" s="275">
        <f t="shared" si="0"/>
        <v>2032297</v>
      </c>
      <c r="F18" s="52">
        <v>522508</v>
      </c>
      <c r="G18" s="50">
        <v>492090</v>
      </c>
      <c r="H18" s="56">
        <f t="shared" si="1"/>
        <v>1014598</v>
      </c>
      <c r="I18" s="59">
        <v>5736</v>
      </c>
      <c r="J18" s="58">
        <v>6734</v>
      </c>
      <c r="K18" s="57">
        <f t="shared" si="2"/>
        <v>12470</v>
      </c>
      <c r="L18" s="254">
        <f t="shared" si="3"/>
        <v>528244</v>
      </c>
      <c r="M18" s="293">
        <f t="shared" si="4"/>
        <v>498824</v>
      </c>
      <c r="N18" s="305">
        <f t="shared" si="5"/>
        <v>1027068</v>
      </c>
      <c r="O18" s="55">
        <f t="shared" si="6"/>
        <v>3059365</v>
      </c>
    </row>
    <row r="19" spans="1:15" ht="18.75" customHeight="1">
      <c r="A19" s="542"/>
      <c r="B19" s="356" t="s">
        <v>10</v>
      </c>
      <c r="C19" s="52">
        <v>1842744</v>
      </c>
      <c r="D19" s="61">
        <v>61213</v>
      </c>
      <c r="E19" s="275">
        <f t="shared" si="0"/>
        <v>1903957</v>
      </c>
      <c r="F19" s="52">
        <v>449292</v>
      </c>
      <c r="G19" s="50">
        <v>416271</v>
      </c>
      <c r="H19" s="56">
        <f t="shared" si="1"/>
        <v>865563</v>
      </c>
      <c r="I19" s="59">
        <v>5461</v>
      </c>
      <c r="J19" s="58">
        <v>5821</v>
      </c>
      <c r="K19" s="57">
        <f t="shared" si="2"/>
        <v>11282</v>
      </c>
      <c r="L19" s="254">
        <f t="shared" si="3"/>
        <v>454753</v>
      </c>
      <c r="M19" s="293">
        <f t="shared" si="4"/>
        <v>422092</v>
      </c>
      <c r="N19" s="305">
        <f t="shared" si="5"/>
        <v>876845</v>
      </c>
      <c r="O19" s="55">
        <f t="shared" si="6"/>
        <v>2780802</v>
      </c>
    </row>
    <row r="20" spans="1:15" s="300" customFormat="1" ht="18.75" customHeight="1">
      <c r="A20" s="542"/>
      <c r="B20" s="356" t="s">
        <v>9</v>
      </c>
      <c r="C20" s="52">
        <v>1950282</v>
      </c>
      <c r="D20" s="61">
        <v>68838</v>
      </c>
      <c r="E20" s="275">
        <f t="shared" si="0"/>
        <v>2019120</v>
      </c>
      <c r="F20" s="52">
        <v>446293</v>
      </c>
      <c r="G20" s="50">
        <v>461697</v>
      </c>
      <c r="H20" s="56">
        <f t="shared" si="1"/>
        <v>907990</v>
      </c>
      <c r="I20" s="59">
        <v>5238</v>
      </c>
      <c r="J20" s="58">
        <v>5793</v>
      </c>
      <c r="K20" s="57">
        <f t="shared" si="2"/>
        <v>11031</v>
      </c>
      <c r="L20" s="254">
        <f t="shared" si="3"/>
        <v>451531</v>
      </c>
      <c r="M20" s="293">
        <f t="shared" si="4"/>
        <v>467490</v>
      </c>
      <c r="N20" s="305">
        <f t="shared" si="5"/>
        <v>919021</v>
      </c>
      <c r="O20" s="55">
        <f t="shared" si="6"/>
        <v>2938141</v>
      </c>
    </row>
    <row r="21" spans="1:15" s="54" customFormat="1" ht="18.75" customHeight="1">
      <c r="A21" s="542"/>
      <c r="B21" s="356" t="s">
        <v>8</v>
      </c>
      <c r="C21" s="52">
        <v>1938202</v>
      </c>
      <c r="D21" s="61">
        <v>74254</v>
      </c>
      <c r="E21" s="275">
        <f t="shared" si="0"/>
        <v>2012456</v>
      </c>
      <c r="F21" s="52">
        <v>447950</v>
      </c>
      <c r="G21" s="50">
        <v>459962</v>
      </c>
      <c r="H21" s="56">
        <f t="shared" si="1"/>
        <v>907912</v>
      </c>
      <c r="I21" s="59">
        <v>3067</v>
      </c>
      <c r="J21" s="58">
        <v>4722</v>
      </c>
      <c r="K21" s="57">
        <f t="shared" si="2"/>
        <v>7789</v>
      </c>
      <c r="L21" s="254">
        <f t="shared" si="3"/>
        <v>451017</v>
      </c>
      <c r="M21" s="293">
        <f t="shared" si="4"/>
        <v>464684</v>
      </c>
      <c r="N21" s="305">
        <f t="shared" si="5"/>
        <v>915701</v>
      </c>
      <c r="O21" s="55">
        <f t="shared" si="6"/>
        <v>2928157</v>
      </c>
    </row>
    <row r="22" spans="1:15" ht="18.75" customHeight="1" thickBot="1">
      <c r="A22" s="543"/>
      <c r="B22" s="356" t="s">
        <v>7</v>
      </c>
      <c r="C22" s="52">
        <v>2027025</v>
      </c>
      <c r="D22" s="61">
        <v>91349</v>
      </c>
      <c r="E22" s="275">
        <f t="shared" si="0"/>
        <v>2118374</v>
      </c>
      <c r="F22" s="52">
        <v>488917</v>
      </c>
      <c r="G22" s="50">
        <v>565337</v>
      </c>
      <c r="H22" s="56">
        <f t="shared" si="1"/>
        <v>1054254</v>
      </c>
      <c r="I22" s="59">
        <v>5972</v>
      </c>
      <c r="J22" s="58">
        <v>8074</v>
      </c>
      <c r="K22" s="57">
        <f t="shared" si="2"/>
        <v>14046</v>
      </c>
      <c r="L22" s="254">
        <f t="shared" si="3"/>
        <v>494889</v>
      </c>
      <c r="M22" s="293">
        <f t="shared" si="4"/>
        <v>573411</v>
      </c>
      <c r="N22" s="305">
        <f t="shared" si="5"/>
        <v>1068300</v>
      </c>
      <c r="O22" s="55">
        <f t="shared" si="6"/>
        <v>3186674</v>
      </c>
    </row>
    <row r="23" spans="1:15" ht="3.75" customHeight="1">
      <c r="A23" s="64"/>
      <c r="B23" s="358"/>
      <c r="C23" s="63"/>
      <c r="D23" s="62"/>
      <c r="E23" s="276">
        <f t="shared" si="0"/>
        <v>0</v>
      </c>
      <c r="F23" s="40"/>
      <c r="G23" s="39"/>
      <c r="H23" s="37"/>
      <c r="I23" s="40"/>
      <c r="J23" s="39"/>
      <c r="K23" s="38"/>
      <c r="L23" s="85">
        <f t="shared" si="3"/>
        <v>0</v>
      </c>
      <c r="M23" s="294">
        <f t="shared" si="4"/>
        <v>0</v>
      </c>
      <c r="N23" s="306">
        <f t="shared" si="5"/>
        <v>0</v>
      </c>
      <c r="O23" s="36">
        <f t="shared" si="6"/>
        <v>0</v>
      </c>
    </row>
    <row r="24" spans="1:15" ht="19.5" customHeight="1">
      <c r="A24" s="360">
        <v>2016</v>
      </c>
      <c r="B24" s="359" t="s">
        <v>6</v>
      </c>
      <c r="C24" s="52">
        <v>1941690</v>
      </c>
      <c r="D24" s="61">
        <v>78299</v>
      </c>
      <c r="E24" s="275">
        <f t="shared" si="0"/>
        <v>2019989</v>
      </c>
      <c r="F24" s="60">
        <v>540371</v>
      </c>
      <c r="G24" s="50">
        <v>513548</v>
      </c>
      <c r="H24" s="56">
        <f>G24+F24</f>
        <v>1053919</v>
      </c>
      <c r="I24" s="59">
        <v>7538</v>
      </c>
      <c r="J24" s="58">
        <v>5677</v>
      </c>
      <c r="K24" s="57">
        <f>J24+I24</f>
        <v>13215</v>
      </c>
      <c r="L24" s="254">
        <f t="shared" si="3"/>
        <v>547909</v>
      </c>
      <c r="M24" s="293">
        <f t="shared" si="4"/>
        <v>519225</v>
      </c>
      <c r="N24" s="305">
        <f t="shared" si="5"/>
        <v>1067134</v>
      </c>
      <c r="O24" s="55">
        <f t="shared" si="6"/>
        <v>3087123</v>
      </c>
    </row>
    <row r="25" spans="1:15" ht="19.5" customHeight="1">
      <c r="A25" s="360"/>
      <c r="B25" s="359" t="s">
        <v>5</v>
      </c>
      <c r="C25" s="52">
        <v>1737328</v>
      </c>
      <c r="D25" s="61">
        <v>63180</v>
      </c>
      <c r="E25" s="275">
        <f>D25+C25</f>
        <v>1800508</v>
      </c>
      <c r="F25" s="60">
        <v>434132</v>
      </c>
      <c r="G25" s="50">
        <v>399361</v>
      </c>
      <c r="H25" s="56">
        <f>G25+F25</f>
        <v>833493</v>
      </c>
      <c r="I25" s="59">
        <v>2462</v>
      </c>
      <c r="J25" s="58">
        <v>1323</v>
      </c>
      <c r="K25" s="57">
        <f>J25+I25</f>
        <v>3785</v>
      </c>
      <c r="L25" s="254">
        <f>I25+F25</f>
        <v>436594</v>
      </c>
      <c r="M25" s="293">
        <f>J25+G25</f>
        <v>400684</v>
      </c>
      <c r="N25" s="305">
        <f>K25+H25</f>
        <v>837278</v>
      </c>
      <c r="O25" s="55">
        <f>N25+E25</f>
        <v>2637786</v>
      </c>
    </row>
    <row r="26" spans="1:15" ht="19.5" customHeight="1">
      <c r="A26" s="360"/>
      <c r="B26" s="359" t="s">
        <v>4</v>
      </c>
      <c r="C26" s="52">
        <v>1867326</v>
      </c>
      <c r="D26" s="61">
        <v>62433</v>
      </c>
      <c r="E26" s="275">
        <f>D26+C26</f>
        <v>1929759</v>
      </c>
      <c r="F26" s="60">
        <v>489132</v>
      </c>
      <c r="G26" s="50">
        <v>452820</v>
      </c>
      <c r="H26" s="56">
        <f>G26+F26</f>
        <v>941952</v>
      </c>
      <c r="I26" s="59">
        <v>3732</v>
      </c>
      <c r="J26" s="58">
        <v>2087</v>
      </c>
      <c r="K26" s="57">
        <f>J26+I26</f>
        <v>5819</v>
      </c>
      <c r="L26" s="254">
        <f>I26+F26</f>
        <v>492864</v>
      </c>
      <c r="M26" s="293">
        <f>J26+G26</f>
        <v>454907</v>
      </c>
      <c r="N26" s="305">
        <f>K26+H26</f>
        <v>947771</v>
      </c>
      <c r="O26" s="55">
        <f>N26+E26</f>
        <v>2877530</v>
      </c>
    </row>
    <row r="27" spans="1:15" ht="19.5" customHeight="1">
      <c r="A27" s="360"/>
      <c r="B27" s="359" t="s">
        <v>15</v>
      </c>
      <c r="C27" s="52">
        <v>1733551</v>
      </c>
      <c r="D27" s="61">
        <v>46174</v>
      </c>
      <c r="E27" s="275">
        <f>D27+C27</f>
        <v>1779725</v>
      </c>
      <c r="F27" s="60">
        <v>429288</v>
      </c>
      <c r="G27" s="50">
        <v>404527</v>
      </c>
      <c r="H27" s="56">
        <f>G27+F27</f>
        <v>833815</v>
      </c>
      <c r="I27" s="59">
        <v>215</v>
      </c>
      <c r="J27" s="58">
        <v>499</v>
      </c>
      <c r="K27" s="57">
        <f>J27+I27</f>
        <v>714</v>
      </c>
      <c r="L27" s="254">
        <f>I27+F27</f>
        <v>429503</v>
      </c>
      <c r="M27" s="293">
        <f>J27+G27</f>
        <v>405026</v>
      </c>
      <c r="N27" s="305">
        <f>K27+H27</f>
        <v>834529</v>
      </c>
      <c r="O27" s="55">
        <f>N27+E27</f>
        <v>2614254</v>
      </c>
    </row>
    <row r="28" spans="1:15" ht="19.5" customHeight="1" thickBot="1">
      <c r="A28" s="360"/>
      <c r="B28" s="359" t="s">
        <v>14</v>
      </c>
      <c r="C28" s="52">
        <v>1881110</v>
      </c>
      <c r="D28" s="61">
        <v>57515</v>
      </c>
      <c r="E28" s="275">
        <f>D28+C28</f>
        <v>1938625</v>
      </c>
      <c r="F28" s="60">
        <v>465961</v>
      </c>
      <c r="G28" s="50">
        <v>433249</v>
      </c>
      <c r="H28" s="56">
        <f>G28+F28</f>
        <v>899210</v>
      </c>
      <c r="I28" s="59">
        <v>419</v>
      </c>
      <c r="J28" s="58">
        <v>267</v>
      </c>
      <c r="K28" s="57">
        <f>J28+I28</f>
        <v>686</v>
      </c>
      <c r="L28" s="254">
        <f>I28+F28</f>
        <v>466380</v>
      </c>
      <c r="M28" s="293">
        <f>J28+G28</f>
        <v>433516</v>
      </c>
      <c r="N28" s="305">
        <f>K28+H28</f>
        <v>899896</v>
      </c>
      <c r="O28" s="55">
        <f>N28+E28</f>
        <v>2838521</v>
      </c>
    </row>
    <row r="29" spans="1:15" ht="18" customHeight="1">
      <c r="A29" s="53" t="s">
        <v>3</v>
      </c>
      <c r="B29" s="41"/>
      <c r="C29" s="40"/>
      <c r="D29" s="39"/>
      <c r="E29" s="277"/>
      <c r="F29" s="40"/>
      <c r="G29" s="39"/>
      <c r="H29" s="38"/>
      <c r="I29" s="40"/>
      <c r="J29" s="39"/>
      <c r="K29" s="38"/>
      <c r="L29" s="85"/>
      <c r="M29" s="294"/>
      <c r="N29" s="306"/>
      <c r="O29" s="36"/>
    </row>
    <row r="30" spans="1:15" ht="18" customHeight="1">
      <c r="A30" s="35" t="s">
        <v>141</v>
      </c>
      <c r="B30" s="48"/>
      <c r="C30" s="52">
        <f>SUM(C11:C15)</f>
        <v>8613451</v>
      </c>
      <c r="D30" s="50">
        <f aca="true" t="shared" si="7" ref="D30:O30">SUM(D11:D15)</f>
        <v>318893</v>
      </c>
      <c r="E30" s="278">
        <f t="shared" si="7"/>
        <v>8932344</v>
      </c>
      <c r="F30" s="52">
        <f t="shared" si="7"/>
        <v>2133573</v>
      </c>
      <c r="G30" s="50">
        <f t="shared" si="7"/>
        <v>2048133</v>
      </c>
      <c r="H30" s="51">
        <f t="shared" si="7"/>
        <v>4181706</v>
      </c>
      <c r="I30" s="52">
        <f t="shared" si="7"/>
        <v>18566</v>
      </c>
      <c r="J30" s="50">
        <f t="shared" si="7"/>
        <v>19446</v>
      </c>
      <c r="K30" s="51">
        <f t="shared" si="7"/>
        <v>38012</v>
      </c>
      <c r="L30" s="52">
        <f t="shared" si="7"/>
        <v>2152139</v>
      </c>
      <c r="M30" s="295">
        <f t="shared" si="7"/>
        <v>2067579</v>
      </c>
      <c r="N30" s="307">
        <f t="shared" si="7"/>
        <v>4219718</v>
      </c>
      <c r="O30" s="49">
        <f t="shared" si="7"/>
        <v>13152062</v>
      </c>
    </row>
    <row r="31" spans="1:15" ht="18" customHeight="1" thickBot="1">
      <c r="A31" s="35" t="s">
        <v>142</v>
      </c>
      <c r="B31" s="48"/>
      <c r="C31" s="47">
        <f>SUM(C24:C28)</f>
        <v>9161005</v>
      </c>
      <c r="D31" s="44">
        <f aca="true" t="shared" si="8" ref="D31:O31">SUM(D24:D28)</f>
        <v>307601</v>
      </c>
      <c r="E31" s="279">
        <f t="shared" si="8"/>
        <v>9468606</v>
      </c>
      <c r="F31" s="46">
        <f t="shared" si="8"/>
        <v>2358884</v>
      </c>
      <c r="G31" s="44">
        <f t="shared" si="8"/>
        <v>2203505</v>
      </c>
      <c r="H31" s="45">
        <f t="shared" si="8"/>
        <v>4562389</v>
      </c>
      <c r="I31" s="46">
        <f t="shared" si="8"/>
        <v>14366</v>
      </c>
      <c r="J31" s="44">
        <f t="shared" si="8"/>
        <v>9853</v>
      </c>
      <c r="K31" s="45">
        <f t="shared" si="8"/>
        <v>24219</v>
      </c>
      <c r="L31" s="46">
        <f t="shared" si="8"/>
        <v>2373250</v>
      </c>
      <c r="M31" s="296">
        <f t="shared" si="8"/>
        <v>2213358</v>
      </c>
      <c r="N31" s="308">
        <f t="shared" si="8"/>
        <v>4586608</v>
      </c>
      <c r="O31" s="43">
        <f t="shared" si="8"/>
        <v>14055214</v>
      </c>
    </row>
    <row r="32" spans="1:15" ht="17.25" customHeight="1">
      <c r="A32" s="42" t="s">
        <v>2</v>
      </c>
      <c r="B32" s="41"/>
      <c r="C32" s="40"/>
      <c r="D32" s="39"/>
      <c r="E32" s="280"/>
      <c r="F32" s="40"/>
      <c r="G32" s="39"/>
      <c r="H32" s="37"/>
      <c r="I32" s="40"/>
      <c r="J32" s="39"/>
      <c r="K32" s="38"/>
      <c r="L32" s="85"/>
      <c r="M32" s="294"/>
      <c r="N32" s="309"/>
      <c r="O32" s="36"/>
    </row>
    <row r="33" spans="1:15" ht="17.25" customHeight="1">
      <c r="A33" s="35" t="s">
        <v>143</v>
      </c>
      <c r="B33" s="34"/>
      <c r="C33" s="330">
        <f>(C28/C15-1)*100</f>
        <v>3.3521271931511443</v>
      </c>
      <c r="D33" s="331">
        <f aca="true" t="shared" si="9" ref="D33:O33">(D28/D15-1)*100</f>
        <v>-0.5361003026372657</v>
      </c>
      <c r="E33" s="332">
        <f t="shared" si="9"/>
        <v>3.232400902486421</v>
      </c>
      <c r="F33" s="330">
        <f t="shared" si="9"/>
        <v>9.761848676151885</v>
      </c>
      <c r="G33" s="333">
        <f t="shared" si="9"/>
        <v>3.807771284535777</v>
      </c>
      <c r="H33" s="334">
        <f t="shared" si="9"/>
        <v>6.810139723498798</v>
      </c>
      <c r="I33" s="335">
        <f t="shared" si="9"/>
        <v>-82.9882257409663</v>
      </c>
      <c r="J33" s="331">
        <f t="shared" si="9"/>
        <v>-89.5662368112544</v>
      </c>
      <c r="K33" s="336">
        <f t="shared" si="9"/>
        <v>-86.34010354440463</v>
      </c>
      <c r="L33" s="335">
        <f t="shared" si="9"/>
        <v>9.226831044795691</v>
      </c>
      <c r="M33" s="337">
        <f t="shared" si="9"/>
        <v>3.2387429866925777</v>
      </c>
      <c r="N33" s="338">
        <f t="shared" si="9"/>
        <v>6.257770997486123</v>
      </c>
      <c r="O33" s="339">
        <f t="shared" si="9"/>
        <v>4.172712933175093</v>
      </c>
    </row>
    <row r="34" spans="1:15" ht="7.5" customHeight="1" thickBot="1">
      <c r="A34" s="33"/>
      <c r="B34" s="32"/>
      <c r="C34" s="31"/>
      <c r="D34" s="30"/>
      <c r="E34" s="281"/>
      <c r="F34" s="29"/>
      <c r="G34" s="27"/>
      <c r="H34" s="26"/>
      <c r="I34" s="29"/>
      <c r="J34" s="27"/>
      <c r="K34" s="28"/>
      <c r="L34" s="29"/>
      <c r="M34" s="297"/>
      <c r="N34" s="310"/>
      <c r="O34" s="25"/>
    </row>
    <row r="35" spans="1:15" ht="17.25" customHeight="1">
      <c r="A35" s="24" t="s">
        <v>1</v>
      </c>
      <c r="B35" s="23"/>
      <c r="C35" s="22"/>
      <c r="D35" s="21"/>
      <c r="E35" s="282"/>
      <c r="F35" s="20"/>
      <c r="G35" s="18"/>
      <c r="H35" s="17"/>
      <c r="I35" s="20"/>
      <c r="J35" s="18"/>
      <c r="K35" s="19"/>
      <c r="L35" s="20"/>
      <c r="M35" s="298"/>
      <c r="N35" s="311"/>
      <c r="O35" s="16"/>
    </row>
    <row r="36" spans="1:15" ht="17.25" customHeight="1" thickBot="1">
      <c r="A36" s="318" t="s">
        <v>144</v>
      </c>
      <c r="B36" s="15"/>
      <c r="C36" s="14">
        <f aca="true" t="shared" si="10" ref="C36:O36">(C31/C30-1)*100</f>
        <v>6.356964241161878</v>
      </c>
      <c r="D36" s="10">
        <f t="shared" si="10"/>
        <v>-3.5409996456491677</v>
      </c>
      <c r="E36" s="283">
        <f t="shared" si="10"/>
        <v>6.003597711866004</v>
      </c>
      <c r="F36" s="14">
        <f t="shared" si="10"/>
        <v>10.560266745032854</v>
      </c>
      <c r="G36" s="13">
        <f t="shared" si="10"/>
        <v>7.586030789992648</v>
      </c>
      <c r="H36" s="9">
        <f t="shared" si="10"/>
        <v>9.103533342611847</v>
      </c>
      <c r="I36" s="12">
        <f t="shared" si="10"/>
        <v>-22.621997199181298</v>
      </c>
      <c r="J36" s="10">
        <f t="shared" si="10"/>
        <v>-49.33148205286434</v>
      </c>
      <c r="K36" s="11">
        <f t="shared" si="10"/>
        <v>-36.2859097127223</v>
      </c>
      <c r="L36" s="12">
        <f t="shared" si="10"/>
        <v>10.274011111735803</v>
      </c>
      <c r="M36" s="299">
        <f t="shared" si="10"/>
        <v>7.050710033328844</v>
      </c>
      <c r="N36" s="312">
        <f t="shared" si="10"/>
        <v>8.694656846737159</v>
      </c>
      <c r="O36" s="8">
        <f t="shared" si="10"/>
        <v>6.866999258367246</v>
      </c>
    </row>
    <row r="37" spans="1:14" s="5" customFormat="1" ht="17.25" customHeight="1" thickTop="1">
      <c r="A37" s="84"/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="5" customFormat="1" ht="13.5" customHeight="1">
      <c r="A38" s="84" t="s">
        <v>0</v>
      </c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65519" ht="14.25">
      <c r="C65519" s="2" t="e">
        <f>((C65515/C65502)-1)*100</f>
        <v>#DIV/0!</v>
      </c>
    </row>
  </sheetData>
  <sheetProtection/>
  <mergeCells count="12">
    <mergeCell ref="F7:N8"/>
    <mergeCell ref="I9:K9"/>
    <mergeCell ref="N1:O1"/>
    <mergeCell ref="C7:E7"/>
    <mergeCell ref="O7:O10"/>
    <mergeCell ref="E9:E10"/>
    <mergeCell ref="A4:O5"/>
    <mergeCell ref="A11:A22"/>
    <mergeCell ref="A9:B9"/>
    <mergeCell ref="F9:H9"/>
    <mergeCell ref="C9:C10"/>
    <mergeCell ref="D9:D10"/>
  </mergeCells>
  <conditionalFormatting sqref="P33:IV33 P36:IV36">
    <cfRule type="cellIs" priority="4" dxfId="93" operator="lessThan" stopIfTrue="1">
      <formula>0</formula>
    </cfRule>
  </conditionalFormatting>
  <conditionalFormatting sqref="A33:B33 A36:B36">
    <cfRule type="cellIs" priority="1" dxfId="93" operator="lessThan" stopIfTrue="1">
      <formula>0</formula>
    </cfRule>
  </conditionalFormatting>
  <conditionalFormatting sqref="C32:O36">
    <cfRule type="cellIs" priority="2" dxfId="94" operator="lessThan" stopIfTrue="1">
      <formula>0</formula>
    </cfRule>
    <cfRule type="cellIs" priority="3" dxfId="95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19"/>
  <sheetViews>
    <sheetView showGridLines="0" zoomScale="88" zoomScaleNormal="88" zoomScalePageLayoutView="0" workbookViewId="0" topLeftCell="A4">
      <selection activeCell="N15" sqref="N15"/>
    </sheetView>
  </sheetViews>
  <sheetFormatPr defaultColWidth="11.421875" defaultRowHeight="15"/>
  <cols>
    <col min="1" max="1" width="9.8515625" style="1" customWidth="1"/>
    <col min="2" max="2" width="21.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7" width="10.00390625" style="1" customWidth="1"/>
    <col min="8" max="9" width="9.574218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26" t="s">
        <v>27</v>
      </c>
      <c r="O1" s="526"/>
    </row>
    <row r="2" ht="5.25" customHeight="1"/>
    <row r="3" ht="4.5" customHeight="1" thickBot="1"/>
    <row r="4" spans="1:15" ht="13.5" customHeight="1" thickTop="1">
      <c r="A4" s="535" t="s">
        <v>31</v>
      </c>
      <c r="B4" s="536"/>
      <c r="C4" s="536"/>
      <c r="D4" s="536"/>
      <c r="E4" s="536"/>
      <c r="F4" s="536"/>
      <c r="G4" s="536"/>
      <c r="H4" s="536"/>
      <c r="I4" s="536"/>
      <c r="J4" s="536"/>
      <c r="K4" s="536"/>
      <c r="L4" s="536"/>
      <c r="M4" s="536"/>
      <c r="N4" s="536"/>
      <c r="O4" s="537"/>
    </row>
    <row r="5" spans="1:15" ht="12.75" customHeight="1">
      <c r="A5" s="538"/>
      <c r="B5" s="539"/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40"/>
    </row>
    <row r="6" spans="1:15" ht="5.25" customHeight="1" thickBot="1">
      <c r="A6" s="83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1"/>
    </row>
    <row r="7" spans="1:15" ht="16.5" customHeight="1" thickTop="1">
      <c r="A7" s="80"/>
      <c r="B7" s="79"/>
      <c r="C7" s="527" t="s">
        <v>25</v>
      </c>
      <c r="D7" s="528"/>
      <c r="E7" s="529"/>
      <c r="F7" s="550" t="s">
        <v>24</v>
      </c>
      <c r="G7" s="551"/>
      <c r="H7" s="551"/>
      <c r="I7" s="551"/>
      <c r="J7" s="551"/>
      <c r="K7" s="551"/>
      <c r="L7" s="551"/>
      <c r="M7" s="551"/>
      <c r="N7" s="554"/>
      <c r="O7" s="530" t="s">
        <v>23</v>
      </c>
    </row>
    <row r="8" spans="1:15" ht="3.75" customHeight="1" thickBot="1">
      <c r="A8" s="78"/>
      <c r="B8" s="77"/>
      <c r="C8" s="76"/>
      <c r="D8" s="75"/>
      <c r="E8" s="74"/>
      <c r="F8" s="552"/>
      <c r="G8" s="553"/>
      <c r="H8" s="553"/>
      <c r="I8" s="553"/>
      <c r="J8" s="553"/>
      <c r="K8" s="553"/>
      <c r="L8" s="553"/>
      <c r="M8" s="553"/>
      <c r="N8" s="555"/>
      <c r="O8" s="531"/>
    </row>
    <row r="9" spans="1:15" ht="21.75" customHeight="1" thickBot="1" thickTop="1">
      <c r="A9" s="544" t="s">
        <v>22</v>
      </c>
      <c r="B9" s="545"/>
      <c r="C9" s="546" t="s">
        <v>21</v>
      </c>
      <c r="D9" s="548" t="s">
        <v>20</v>
      </c>
      <c r="E9" s="533" t="s">
        <v>16</v>
      </c>
      <c r="F9" s="527" t="s">
        <v>21</v>
      </c>
      <c r="G9" s="528"/>
      <c r="H9" s="528"/>
      <c r="I9" s="527" t="s">
        <v>20</v>
      </c>
      <c r="J9" s="528"/>
      <c r="K9" s="529"/>
      <c r="L9" s="87" t="s">
        <v>19</v>
      </c>
      <c r="M9" s="86"/>
      <c r="N9" s="86"/>
      <c r="O9" s="531"/>
    </row>
    <row r="10" spans="1:15" s="67" customFormat="1" ht="18.75" customHeight="1" thickBot="1">
      <c r="A10" s="73"/>
      <c r="B10" s="72"/>
      <c r="C10" s="547"/>
      <c r="D10" s="549"/>
      <c r="E10" s="534"/>
      <c r="F10" s="70" t="s">
        <v>30</v>
      </c>
      <c r="G10" s="69" t="s">
        <v>29</v>
      </c>
      <c r="H10" s="68" t="s">
        <v>16</v>
      </c>
      <c r="I10" s="70" t="s">
        <v>30</v>
      </c>
      <c r="J10" s="69" t="s">
        <v>29</v>
      </c>
      <c r="K10" s="71" t="s">
        <v>16</v>
      </c>
      <c r="L10" s="70" t="s">
        <v>30</v>
      </c>
      <c r="M10" s="292" t="s">
        <v>29</v>
      </c>
      <c r="N10" s="345" t="s">
        <v>16</v>
      </c>
      <c r="O10" s="532"/>
    </row>
    <row r="11" spans="1:15" s="65" customFormat="1" ht="18.75" customHeight="1" thickTop="1">
      <c r="A11" s="541">
        <v>2015</v>
      </c>
      <c r="B11" s="356" t="s">
        <v>6</v>
      </c>
      <c r="C11" s="321">
        <v>11422.357000000005</v>
      </c>
      <c r="D11" s="322">
        <v>893.5599999999994</v>
      </c>
      <c r="E11" s="274">
        <f aca="true" t="shared" si="0" ref="E11:E24">D11+C11</f>
        <v>12315.917000000005</v>
      </c>
      <c r="F11" s="321">
        <v>27552.825000000004</v>
      </c>
      <c r="G11" s="323">
        <v>14248.001999999999</v>
      </c>
      <c r="H11" s="324">
        <f aca="true" t="shared" si="1" ref="H11:H22">G11+F11</f>
        <v>41800.827000000005</v>
      </c>
      <c r="I11" s="325">
        <v>3310.6169999999997</v>
      </c>
      <c r="J11" s="326">
        <v>1058.1740000000002</v>
      </c>
      <c r="K11" s="327">
        <f aca="true" t="shared" si="2" ref="K11:K22">J11+I11</f>
        <v>4368.791</v>
      </c>
      <c r="L11" s="328">
        <f aca="true" t="shared" si="3" ref="L11:N24">I11+F11</f>
        <v>30863.442000000003</v>
      </c>
      <c r="M11" s="329">
        <f t="shared" si="3"/>
        <v>15306.176</v>
      </c>
      <c r="N11" s="304">
        <f t="shared" si="3"/>
        <v>46169.618</v>
      </c>
      <c r="O11" s="66">
        <f aca="true" t="shared" si="4" ref="O11:O24">N11+E11</f>
        <v>58485.535</v>
      </c>
    </row>
    <row r="12" spans="1:15" ht="18.75" customHeight="1">
      <c r="A12" s="542"/>
      <c r="B12" s="356" t="s">
        <v>5</v>
      </c>
      <c r="C12" s="52">
        <v>11591.259999999997</v>
      </c>
      <c r="D12" s="61">
        <v>968.0126000000004</v>
      </c>
      <c r="E12" s="275">
        <f t="shared" si="0"/>
        <v>12559.272599999997</v>
      </c>
      <c r="F12" s="52">
        <v>27124.27799999999</v>
      </c>
      <c r="G12" s="50">
        <v>14538.316000000006</v>
      </c>
      <c r="H12" s="56">
        <f t="shared" si="1"/>
        <v>41662.594</v>
      </c>
      <c r="I12" s="59">
        <v>5137.088</v>
      </c>
      <c r="J12" s="58">
        <v>975.6529999999999</v>
      </c>
      <c r="K12" s="57">
        <f t="shared" si="2"/>
        <v>6112.741</v>
      </c>
      <c r="L12" s="254">
        <f t="shared" si="3"/>
        <v>32261.36599999999</v>
      </c>
      <c r="M12" s="293">
        <f t="shared" si="3"/>
        <v>15513.969000000006</v>
      </c>
      <c r="N12" s="305">
        <f t="shared" si="3"/>
        <v>47775.335</v>
      </c>
      <c r="O12" s="55">
        <f t="shared" si="4"/>
        <v>60334.607599999996</v>
      </c>
    </row>
    <row r="13" spans="1:15" ht="18.75" customHeight="1">
      <c r="A13" s="542"/>
      <c r="B13" s="356" t="s">
        <v>4</v>
      </c>
      <c r="C13" s="52">
        <v>13973.525</v>
      </c>
      <c r="D13" s="61">
        <v>1109.356999999999</v>
      </c>
      <c r="E13" s="275">
        <f t="shared" si="0"/>
        <v>15082.881999999998</v>
      </c>
      <c r="F13" s="52">
        <v>28377.52800000001</v>
      </c>
      <c r="G13" s="50">
        <v>16314.130000000005</v>
      </c>
      <c r="H13" s="56">
        <f t="shared" si="1"/>
        <v>44691.65800000001</v>
      </c>
      <c r="I13" s="254">
        <v>3826.87</v>
      </c>
      <c r="J13" s="58">
        <v>2381.3109999999997</v>
      </c>
      <c r="K13" s="57">
        <f t="shared" si="2"/>
        <v>6208.181</v>
      </c>
      <c r="L13" s="254">
        <f t="shared" si="3"/>
        <v>32204.39800000001</v>
      </c>
      <c r="M13" s="293">
        <f t="shared" si="3"/>
        <v>18695.441000000006</v>
      </c>
      <c r="N13" s="305">
        <f t="shared" si="3"/>
        <v>50899.83900000001</v>
      </c>
      <c r="O13" s="55">
        <f t="shared" si="4"/>
        <v>65982.721</v>
      </c>
    </row>
    <row r="14" spans="1:15" ht="18.75" customHeight="1">
      <c r="A14" s="542"/>
      <c r="B14" s="356" t="s">
        <v>15</v>
      </c>
      <c r="C14" s="52">
        <v>12208.576999999994</v>
      </c>
      <c r="D14" s="61">
        <v>964.9569999999997</v>
      </c>
      <c r="E14" s="275">
        <f t="shared" si="0"/>
        <v>13173.533999999994</v>
      </c>
      <c r="F14" s="52">
        <v>29626.566000000013</v>
      </c>
      <c r="G14" s="50">
        <v>14850.063</v>
      </c>
      <c r="H14" s="56">
        <f t="shared" si="1"/>
        <v>44476.629000000015</v>
      </c>
      <c r="I14" s="59">
        <v>7135.207</v>
      </c>
      <c r="J14" s="58">
        <v>1884.4250000000002</v>
      </c>
      <c r="K14" s="57">
        <f t="shared" si="2"/>
        <v>9019.632000000001</v>
      </c>
      <c r="L14" s="254">
        <f t="shared" si="3"/>
        <v>36761.773000000016</v>
      </c>
      <c r="M14" s="293">
        <f t="shared" si="3"/>
        <v>16734.488</v>
      </c>
      <c r="N14" s="305">
        <f t="shared" si="3"/>
        <v>53496.26100000001</v>
      </c>
      <c r="O14" s="55">
        <f t="shared" si="4"/>
        <v>66669.79500000001</v>
      </c>
    </row>
    <row r="15" spans="1:15" s="65" customFormat="1" ht="18.75" customHeight="1">
      <c r="A15" s="542"/>
      <c r="B15" s="356" t="s">
        <v>14</v>
      </c>
      <c r="C15" s="52">
        <v>13080.334000000003</v>
      </c>
      <c r="D15" s="61">
        <v>1159.193999999999</v>
      </c>
      <c r="E15" s="275">
        <f t="shared" si="0"/>
        <v>14239.528000000002</v>
      </c>
      <c r="F15" s="52">
        <v>29504.545999999984</v>
      </c>
      <c r="G15" s="50">
        <v>16065.203999999998</v>
      </c>
      <c r="H15" s="56">
        <f t="shared" si="1"/>
        <v>45569.749999999985</v>
      </c>
      <c r="I15" s="59">
        <v>4039.4820000000004</v>
      </c>
      <c r="J15" s="58">
        <v>1740.6999999999998</v>
      </c>
      <c r="K15" s="57">
        <f t="shared" si="2"/>
        <v>5780.182000000001</v>
      </c>
      <c r="L15" s="254">
        <f t="shared" si="3"/>
        <v>33544.027999999984</v>
      </c>
      <c r="M15" s="293">
        <f t="shared" si="3"/>
        <v>17805.904</v>
      </c>
      <c r="N15" s="305">
        <f t="shared" si="3"/>
        <v>51349.931999999986</v>
      </c>
      <c r="O15" s="55">
        <f t="shared" si="4"/>
        <v>65589.45999999999</v>
      </c>
    </row>
    <row r="16" spans="1:15" s="271" customFormat="1" ht="18.75" customHeight="1">
      <c r="A16" s="542"/>
      <c r="B16" s="357" t="s">
        <v>13</v>
      </c>
      <c r="C16" s="52">
        <v>12352.007000000001</v>
      </c>
      <c r="D16" s="61">
        <v>1306.6719999999996</v>
      </c>
      <c r="E16" s="275">
        <f t="shared" si="0"/>
        <v>13658.679</v>
      </c>
      <c r="F16" s="52">
        <v>25557.666000000005</v>
      </c>
      <c r="G16" s="50">
        <v>15181.581999999991</v>
      </c>
      <c r="H16" s="56">
        <f t="shared" si="1"/>
        <v>40739.24799999999</v>
      </c>
      <c r="I16" s="59">
        <v>3415.4640000000004</v>
      </c>
      <c r="J16" s="58">
        <v>1376.77</v>
      </c>
      <c r="K16" s="57">
        <f t="shared" si="2"/>
        <v>4792.234</v>
      </c>
      <c r="L16" s="254">
        <f t="shared" si="3"/>
        <v>28973.130000000005</v>
      </c>
      <c r="M16" s="293">
        <f t="shared" si="3"/>
        <v>16558.35199999999</v>
      </c>
      <c r="N16" s="305">
        <f t="shared" si="3"/>
        <v>45531.48199999999</v>
      </c>
      <c r="O16" s="55">
        <f t="shared" si="4"/>
        <v>59190.16099999999</v>
      </c>
    </row>
    <row r="17" spans="1:15" s="284" customFormat="1" ht="18.75" customHeight="1">
      <c r="A17" s="542"/>
      <c r="B17" s="356" t="s">
        <v>12</v>
      </c>
      <c r="C17" s="52">
        <v>14170.993999999995</v>
      </c>
      <c r="D17" s="61">
        <v>1403.0439999999994</v>
      </c>
      <c r="E17" s="275">
        <f t="shared" si="0"/>
        <v>15574.037999999995</v>
      </c>
      <c r="F17" s="52">
        <v>26989.007999999994</v>
      </c>
      <c r="G17" s="50">
        <v>16475.081</v>
      </c>
      <c r="H17" s="56">
        <f t="shared" si="1"/>
        <v>43464.08899999999</v>
      </c>
      <c r="I17" s="59">
        <v>2718.3680000000004</v>
      </c>
      <c r="J17" s="58">
        <v>1373.1100000000001</v>
      </c>
      <c r="K17" s="57">
        <f t="shared" si="2"/>
        <v>4091.4780000000005</v>
      </c>
      <c r="L17" s="254">
        <f t="shared" si="3"/>
        <v>29707.375999999997</v>
      </c>
      <c r="M17" s="293">
        <f t="shared" si="3"/>
        <v>17848.191</v>
      </c>
      <c r="N17" s="305">
        <f t="shared" si="3"/>
        <v>47555.566999999995</v>
      </c>
      <c r="O17" s="55">
        <f t="shared" si="4"/>
        <v>63129.60499999999</v>
      </c>
    </row>
    <row r="18" spans="1:15" s="291" customFormat="1" ht="18.75" customHeight="1">
      <c r="A18" s="542"/>
      <c r="B18" s="356" t="s">
        <v>11</v>
      </c>
      <c r="C18" s="52">
        <v>14005.046999999999</v>
      </c>
      <c r="D18" s="61">
        <v>1545.9399999999994</v>
      </c>
      <c r="E18" s="275">
        <f t="shared" si="0"/>
        <v>15550.986999999997</v>
      </c>
      <c r="F18" s="52">
        <v>26303.153000000002</v>
      </c>
      <c r="G18" s="50">
        <v>15953.664</v>
      </c>
      <c r="H18" s="56">
        <f t="shared" si="1"/>
        <v>42256.817</v>
      </c>
      <c r="I18" s="59">
        <v>2521.7970000000005</v>
      </c>
      <c r="J18" s="58">
        <v>964.207</v>
      </c>
      <c r="K18" s="57">
        <f t="shared" si="2"/>
        <v>3486.0040000000004</v>
      </c>
      <c r="L18" s="254">
        <f t="shared" si="3"/>
        <v>28824.950000000004</v>
      </c>
      <c r="M18" s="293">
        <f t="shared" si="3"/>
        <v>16917.871</v>
      </c>
      <c r="N18" s="305">
        <f t="shared" si="3"/>
        <v>45742.821</v>
      </c>
      <c r="O18" s="55">
        <f t="shared" si="4"/>
        <v>61293.808000000005</v>
      </c>
    </row>
    <row r="19" spans="1:15" ht="18.75" customHeight="1">
      <c r="A19" s="542"/>
      <c r="B19" s="356" t="s">
        <v>10</v>
      </c>
      <c r="C19" s="52">
        <v>15249.55800000002</v>
      </c>
      <c r="D19" s="61">
        <v>1550.0459999999994</v>
      </c>
      <c r="E19" s="275">
        <f t="shared" si="0"/>
        <v>16799.604000000018</v>
      </c>
      <c r="F19" s="52">
        <v>25300.704999999998</v>
      </c>
      <c r="G19" s="50">
        <v>14667.309</v>
      </c>
      <c r="H19" s="56">
        <f t="shared" si="1"/>
        <v>39968.013999999996</v>
      </c>
      <c r="I19" s="59">
        <v>6098.961</v>
      </c>
      <c r="J19" s="58">
        <v>2391.16</v>
      </c>
      <c r="K19" s="57">
        <f t="shared" si="2"/>
        <v>8490.121</v>
      </c>
      <c r="L19" s="254">
        <f t="shared" si="3"/>
        <v>31399.665999999997</v>
      </c>
      <c r="M19" s="293">
        <f t="shared" si="3"/>
        <v>17058.468999999997</v>
      </c>
      <c r="N19" s="305">
        <f t="shared" si="3"/>
        <v>48458.134999999995</v>
      </c>
      <c r="O19" s="55">
        <f t="shared" si="4"/>
        <v>65257.739000000016</v>
      </c>
    </row>
    <row r="20" spans="1:15" s="300" customFormat="1" ht="18.75" customHeight="1">
      <c r="A20" s="542"/>
      <c r="B20" s="356" t="s">
        <v>9</v>
      </c>
      <c r="C20" s="52">
        <v>15225.129000000006</v>
      </c>
      <c r="D20" s="61">
        <v>1540.7509999999993</v>
      </c>
      <c r="E20" s="275">
        <f t="shared" si="0"/>
        <v>16765.880000000005</v>
      </c>
      <c r="F20" s="52">
        <v>28413.067999999992</v>
      </c>
      <c r="G20" s="50">
        <v>18016.337</v>
      </c>
      <c r="H20" s="56">
        <f t="shared" si="1"/>
        <v>46429.40499999999</v>
      </c>
      <c r="I20" s="59">
        <v>5377.886</v>
      </c>
      <c r="J20" s="58">
        <v>1382.7149999999997</v>
      </c>
      <c r="K20" s="57">
        <f t="shared" si="2"/>
        <v>6760.601000000001</v>
      </c>
      <c r="L20" s="254">
        <f t="shared" si="3"/>
        <v>33790.95399999999</v>
      </c>
      <c r="M20" s="293">
        <f t="shared" si="3"/>
        <v>19399.052</v>
      </c>
      <c r="N20" s="305">
        <f t="shared" si="3"/>
        <v>53190.005999999994</v>
      </c>
      <c r="O20" s="55">
        <f t="shared" si="4"/>
        <v>69955.886</v>
      </c>
    </row>
    <row r="21" spans="1:15" s="54" customFormat="1" ht="18.75" customHeight="1">
      <c r="A21" s="542"/>
      <c r="B21" s="356" t="s">
        <v>8</v>
      </c>
      <c r="C21" s="52">
        <v>14331.955999999995</v>
      </c>
      <c r="D21" s="61">
        <v>1504.1529999999996</v>
      </c>
      <c r="E21" s="275">
        <f t="shared" si="0"/>
        <v>15836.108999999995</v>
      </c>
      <c r="F21" s="52">
        <v>27908.215999999993</v>
      </c>
      <c r="G21" s="50">
        <v>18524.639</v>
      </c>
      <c r="H21" s="56">
        <f t="shared" si="1"/>
        <v>46432.854999999996</v>
      </c>
      <c r="I21" s="59">
        <v>4034.2280000000005</v>
      </c>
      <c r="J21" s="58">
        <v>2390.4280000000003</v>
      </c>
      <c r="K21" s="57">
        <f t="shared" si="2"/>
        <v>6424.656000000001</v>
      </c>
      <c r="L21" s="254">
        <f t="shared" si="3"/>
        <v>31942.443999999992</v>
      </c>
      <c r="M21" s="293">
        <f t="shared" si="3"/>
        <v>20915.067</v>
      </c>
      <c r="N21" s="305">
        <f t="shared" si="3"/>
        <v>52857.511</v>
      </c>
      <c r="O21" s="55">
        <f t="shared" si="4"/>
        <v>68693.62</v>
      </c>
    </row>
    <row r="22" spans="1:15" ht="18.75" customHeight="1" thickBot="1">
      <c r="A22" s="543"/>
      <c r="B22" s="356" t="s">
        <v>7</v>
      </c>
      <c r="C22" s="52">
        <v>15242.794</v>
      </c>
      <c r="D22" s="61">
        <v>2548.079</v>
      </c>
      <c r="E22" s="275">
        <f t="shared" si="0"/>
        <v>17790.873</v>
      </c>
      <c r="F22" s="52">
        <v>22089.507000000016</v>
      </c>
      <c r="G22" s="50">
        <v>17128.448</v>
      </c>
      <c r="H22" s="56">
        <f t="shared" si="1"/>
        <v>39217.955000000016</v>
      </c>
      <c r="I22" s="59">
        <v>5306.241</v>
      </c>
      <c r="J22" s="58">
        <v>2898.3250000000003</v>
      </c>
      <c r="K22" s="57">
        <f t="shared" si="2"/>
        <v>8204.566</v>
      </c>
      <c r="L22" s="254">
        <f t="shared" si="3"/>
        <v>27395.748000000014</v>
      </c>
      <c r="M22" s="293">
        <f t="shared" si="3"/>
        <v>20026.773</v>
      </c>
      <c r="N22" s="305">
        <f t="shared" si="3"/>
        <v>47422.521000000015</v>
      </c>
      <c r="O22" s="55">
        <f t="shared" si="4"/>
        <v>65213.394000000015</v>
      </c>
    </row>
    <row r="23" spans="1:15" ht="3.75" customHeight="1">
      <c r="A23" s="64"/>
      <c r="B23" s="358"/>
      <c r="C23" s="63"/>
      <c r="D23" s="62"/>
      <c r="E23" s="276">
        <f t="shared" si="0"/>
        <v>0</v>
      </c>
      <c r="F23" s="40"/>
      <c r="G23" s="39"/>
      <c r="H23" s="37"/>
      <c r="I23" s="40"/>
      <c r="J23" s="39"/>
      <c r="K23" s="38"/>
      <c r="L23" s="85">
        <f t="shared" si="3"/>
        <v>0</v>
      </c>
      <c r="M23" s="294">
        <f t="shared" si="3"/>
        <v>0</v>
      </c>
      <c r="N23" s="306">
        <f t="shared" si="3"/>
        <v>0</v>
      </c>
      <c r="O23" s="36">
        <f t="shared" si="4"/>
        <v>0</v>
      </c>
    </row>
    <row r="24" spans="1:15" ht="19.5" customHeight="1">
      <c r="A24" s="360">
        <v>2016</v>
      </c>
      <c r="B24" s="359" t="s">
        <v>6</v>
      </c>
      <c r="C24" s="52">
        <v>11421.194000000005</v>
      </c>
      <c r="D24" s="61">
        <v>1857.0699999999988</v>
      </c>
      <c r="E24" s="275">
        <f t="shared" si="0"/>
        <v>13278.264000000003</v>
      </c>
      <c r="F24" s="60">
        <v>26922.977000000003</v>
      </c>
      <c r="G24" s="50">
        <v>13568.128</v>
      </c>
      <c r="H24" s="56">
        <f>G24+F24</f>
        <v>40491.105</v>
      </c>
      <c r="I24" s="59">
        <v>7023.392970000001</v>
      </c>
      <c r="J24" s="58">
        <v>1404.214</v>
      </c>
      <c r="K24" s="57">
        <f>J24+I24</f>
        <v>8427.60697</v>
      </c>
      <c r="L24" s="254">
        <f t="shared" si="3"/>
        <v>33946.36997</v>
      </c>
      <c r="M24" s="293">
        <f t="shared" si="3"/>
        <v>14972.342</v>
      </c>
      <c r="N24" s="305">
        <f t="shared" si="3"/>
        <v>48918.711970000004</v>
      </c>
      <c r="O24" s="55">
        <f t="shared" si="4"/>
        <v>62196.97597000001</v>
      </c>
    </row>
    <row r="25" spans="1:15" ht="19.5" customHeight="1">
      <c r="A25" s="360"/>
      <c r="B25" s="359" t="s">
        <v>5</v>
      </c>
      <c r="C25" s="52">
        <v>11848.563000000007</v>
      </c>
      <c r="D25" s="61">
        <v>2141.458999999999</v>
      </c>
      <c r="E25" s="275">
        <f>D25+C25</f>
        <v>13990.022000000006</v>
      </c>
      <c r="F25" s="60">
        <v>25078.524000000005</v>
      </c>
      <c r="G25" s="50">
        <v>12695.67</v>
      </c>
      <c r="H25" s="56">
        <f>G25+F25</f>
        <v>37774.194</v>
      </c>
      <c r="I25" s="59">
        <v>5917.042</v>
      </c>
      <c r="J25" s="58">
        <v>1500.3120000000001</v>
      </c>
      <c r="K25" s="57">
        <f>J25+I25</f>
        <v>7417.354</v>
      </c>
      <c r="L25" s="254">
        <f>I25+F25</f>
        <v>30995.566000000006</v>
      </c>
      <c r="M25" s="293">
        <f>J25+G25</f>
        <v>14195.982</v>
      </c>
      <c r="N25" s="305">
        <f>K25+H25</f>
        <v>45191.548</v>
      </c>
      <c r="O25" s="55">
        <f>N25+E25</f>
        <v>59181.57000000001</v>
      </c>
    </row>
    <row r="26" spans="1:15" ht="19.5" customHeight="1">
      <c r="A26" s="360"/>
      <c r="B26" s="359" t="s">
        <v>4</v>
      </c>
      <c r="C26" s="52">
        <v>12806.842000000013</v>
      </c>
      <c r="D26" s="61">
        <v>2096.5349999999985</v>
      </c>
      <c r="E26" s="275">
        <f>D26+C26</f>
        <v>14903.377000000011</v>
      </c>
      <c r="F26" s="60">
        <v>26157.321999999996</v>
      </c>
      <c r="G26" s="50">
        <v>14364.148999999994</v>
      </c>
      <c r="H26" s="56">
        <f>G26+F26</f>
        <v>40521.47099999999</v>
      </c>
      <c r="I26" s="59">
        <v>6570.702</v>
      </c>
      <c r="J26" s="58">
        <v>2597.595</v>
      </c>
      <c r="K26" s="57">
        <f>J26+I26</f>
        <v>9168.297</v>
      </c>
      <c r="L26" s="254">
        <f>I26+F26</f>
        <v>32728.023999999998</v>
      </c>
      <c r="M26" s="293">
        <f>J26+G26</f>
        <v>16961.743999999995</v>
      </c>
      <c r="N26" s="305">
        <f>K26+H26</f>
        <v>49689.76799999999</v>
      </c>
      <c r="O26" s="55">
        <f>N26+E26</f>
        <v>64593.145000000004</v>
      </c>
    </row>
    <row r="27" spans="1:15" ht="19.5" customHeight="1">
      <c r="A27" s="360"/>
      <c r="B27" s="359" t="s">
        <v>15</v>
      </c>
      <c r="C27" s="52">
        <v>13783.882</v>
      </c>
      <c r="D27" s="61">
        <v>991.723999999999</v>
      </c>
      <c r="E27" s="275">
        <f>D27+C27</f>
        <v>14775.605999999998</v>
      </c>
      <c r="F27" s="60">
        <v>29695.89699999999</v>
      </c>
      <c r="G27" s="50">
        <v>13082.559999999998</v>
      </c>
      <c r="H27" s="56">
        <f>G27+F27</f>
        <v>42778.45699999999</v>
      </c>
      <c r="I27" s="59">
        <v>11211.642999999998</v>
      </c>
      <c r="J27" s="58">
        <v>3038.315</v>
      </c>
      <c r="K27" s="57">
        <f>J27+I27</f>
        <v>14249.957999999999</v>
      </c>
      <c r="L27" s="254">
        <f>I27+F27</f>
        <v>40907.539999999986</v>
      </c>
      <c r="M27" s="293">
        <f>J27+G27</f>
        <v>16120.874999999998</v>
      </c>
      <c r="N27" s="305">
        <f>K27+H27</f>
        <v>57028.414999999986</v>
      </c>
      <c r="O27" s="55">
        <f>N27+E27</f>
        <v>71804.02099999998</v>
      </c>
    </row>
    <row r="28" spans="1:15" ht="19.5" customHeight="1" thickBot="1">
      <c r="A28" s="360"/>
      <c r="B28" s="359" t="s">
        <v>14</v>
      </c>
      <c r="C28" s="52">
        <v>12638.630000000001</v>
      </c>
      <c r="D28" s="61">
        <v>885.798</v>
      </c>
      <c r="E28" s="275">
        <f>D28+C28</f>
        <v>13524.428000000002</v>
      </c>
      <c r="F28" s="60">
        <v>25363.291999999998</v>
      </c>
      <c r="G28" s="50">
        <v>13478.010999999995</v>
      </c>
      <c r="H28" s="56">
        <f>G28+F28</f>
        <v>38841.30299999999</v>
      </c>
      <c r="I28" s="59">
        <v>5933.115</v>
      </c>
      <c r="J28" s="58">
        <v>2247.091</v>
      </c>
      <c r="K28" s="57">
        <f>J28+I28</f>
        <v>8180.206</v>
      </c>
      <c r="L28" s="254">
        <f>I28+F28</f>
        <v>31296.407</v>
      </c>
      <c r="M28" s="293">
        <f>J28+G28</f>
        <v>15725.101999999995</v>
      </c>
      <c r="N28" s="305">
        <f>K28+H28</f>
        <v>47021.50899999999</v>
      </c>
      <c r="O28" s="55">
        <f>N28+E28</f>
        <v>60545.93699999999</v>
      </c>
    </row>
    <row r="29" spans="1:15" ht="18" customHeight="1">
      <c r="A29" s="53" t="s">
        <v>3</v>
      </c>
      <c r="B29" s="41"/>
      <c r="C29" s="40"/>
      <c r="D29" s="39"/>
      <c r="E29" s="277"/>
      <c r="F29" s="40"/>
      <c r="G29" s="39"/>
      <c r="H29" s="38"/>
      <c r="I29" s="40"/>
      <c r="J29" s="39"/>
      <c r="K29" s="38"/>
      <c r="L29" s="85"/>
      <c r="M29" s="294"/>
      <c r="N29" s="306"/>
      <c r="O29" s="36"/>
    </row>
    <row r="30" spans="1:15" ht="18" customHeight="1">
      <c r="A30" s="35" t="s">
        <v>141</v>
      </c>
      <c r="B30" s="48"/>
      <c r="C30" s="52">
        <f>SUM(C11:C15)</f>
        <v>62276.053</v>
      </c>
      <c r="D30" s="50">
        <f aca="true" t="shared" si="5" ref="D30:O30">SUM(D11:D15)</f>
        <v>5095.0805999999975</v>
      </c>
      <c r="E30" s="278">
        <f t="shared" si="5"/>
        <v>67371.13359999999</v>
      </c>
      <c r="F30" s="52">
        <f t="shared" si="5"/>
        <v>142185.743</v>
      </c>
      <c r="G30" s="50">
        <f t="shared" si="5"/>
        <v>76015.71500000001</v>
      </c>
      <c r="H30" s="51">
        <f t="shared" si="5"/>
        <v>218201.45800000004</v>
      </c>
      <c r="I30" s="52">
        <f t="shared" si="5"/>
        <v>23449.264</v>
      </c>
      <c r="J30" s="50">
        <f t="shared" si="5"/>
        <v>8040.263</v>
      </c>
      <c r="K30" s="51">
        <f t="shared" si="5"/>
        <v>31489.527000000002</v>
      </c>
      <c r="L30" s="52">
        <f t="shared" si="5"/>
        <v>165635.007</v>
      </c>
      <c r="M30" s="295">
        <f t="shared" si="5"/>
        <v>84055.978</v>
      </c>
      <c r="N30" s="307">
        <f t="shared" si="5"/>
        <v>249690.985</v>
      </c>
      <c r="O30" s="49">
        <f t="shared" si="5"/>
        <v>317062.1186</v>
      </c>
    </row>
    <row r="31" spans="1:15" ht="18" customHeight="1" thickBot="1">
      <c r="A31" s="35" t="s">
        <v>142</v>
      </c>
      <c r="B31" s="48"/>
      <c r="C31" s="47">
        <f>SUM(C24:C28)</f>
        <v>62499.11100000002</v>
      </c>
      <c r="D31" s="44">
        <f aca="true" t="shared" si="6" ref="D31:O31">SUM(D24:D28)</f>
        <v>7972.585999999996</v>
      </c>
      <c r="E31" s="279">
        <f t="shared" si="6"/>
        <v>70471.69700000001</v>
      </c>
      <c r="F31" s="46">
        <f t="shared" si="6"/>
        <v>133218.012</v>
      </c>
      <c r="G31" s="44">
        <f t="shared" si="6"/>
        <v>67188.518</v>
      </c>
      <c r="H31" s="45">
        <f t="shared" si="6"/>
        <v>200406.52999999997</v>
      </c>
      <c r="I31" s="46">
        <f t="shared" si="6"/>
        <v>36655.89497</v>
      </c>
      <c r="J31" s="44">
        <f t="shared" si="6"/>
        <v>10787.527</v>
      </c>
      <c r="K31" s="45">
        <f t="shared" si="6"/>
        <v>47443.421969999996</v>
      </c>
      <c r="L31" s="46">
        <f t="shared" si="6"/>
        <v>169873.90696999998</v>
      </c>
      <c r="M31" s="296">
        <f t="shared" si="6"/>
        <v>77976.045</v>
      </c>
      <c r="N31" s="308">
        <f t="shared" si="6"/>
        <v>247849.95196999997</v>
      </c>
      <c r="O31" s="43">
        <f t="shared" si="6"/>
        <v>318321.64897</v>
      </c>
    </row>
    <row r="32" spans="1:15" ht="17.25" customHeight="1">
      <c r="A32" s="42" t="s">
        <v>2</v>
      </c>
      <c r="B32" s="41"/>
      <c r="C32" s="40"/>
      <c r="D32" s="39"/>
      <c r="E32" s="280"/>
      <c r="F32" s="40"/>
      <c r="G32" s="39"/>
      <c r="H32" s="37"/>
      <c r="I32" s="40"/>
      <c r="J32" s="39"/>
      <c r="K32" s="38"/>
      <c r="L32" s="85"/>
      <c r="M32" s="294"/>
      <c r="N32" s="309"/>
      <c r="O32" s="36"/>
    </row>
    <row r="33" spans="1:15" ht="17.25" customHeight="1">
      <c r="A33" s="35" t="s">
        <v>143</v>
      </c>
      <c r="B33" s="34"/>
      <c r="C33" s="330">
        <f>(C28/C15-1)*100</f>
        <v>-3.376855667447032</v>
      </c>
      <c r="D33" s="331">
        <f aca="true" t="shared" si="7" ref="D33:O33">(D28/D15-1)*100</f>
        <v>-23.585008203976145</v>
      </c>
      <c r="E33" s="332">
        <f t="shared" si="7"/>
        <v>-5.021936120354553</v>
      </c>
      <c r="F33" s="330">
        <f t="shared" si="7"/>
        <v>-14.035986183281679</v>
      </c>
      <c r="G33" s="333">
        <f t="shared" si="7"/>
        <v>-16.10432709102233</v>
      </c>
      <c r="H33" s="334">
        <f t="shared" si="7"/>
        <v>-14.76516109919408</v>
      </c>
      <c r="I33" s="335">
        <f t="shared" si="7"/>
        <v>46.878114570135466</v>
      </c>
      <c r="J33" s="331">
        <f t="shared" si="7"/>
        <v>29.091227667030516</v>
      </c>
      <c r="K33" s="336">
        <f t="shared" si="7"/>
        <v>41.52159914687805</v>
      </c>
      <c r="L33" s="335">
        <f t="shared" si="7"/>
        <v>-6.70051014743962</v>
      </c>
      <c r="M33" s="337">
        <f t="shared" si="7"/>
        <v>-11.68602279333868</v>
      </c>
      <c r="N33" s="338">
        <f t="shared" si="7"/>
        <v>-8.429267248104622</v>
      </c>
      <c r="O33" s="339">
        <f t="shared" si="7"/>
        <v>-7.689532738949223</v>
      </c>
    </row>
    <row r="34" spans="1:15" ht="7.5" customHeight="1" thickBot="1">
      <c r="A34" s="33"/>
      <c r="B34" s="32"/>
      <c r="C34" s="31"/>
      <c r="D34" s="30"/>
      <c r="E34" s="281"/>
      <c r="F34" s="29"/>
      <c r="G34" s="27"/>
      <c r="H34" s="26"/>
      <c r="I34" s="29"/>
      <c r="J34" s="27"/>
      <c r="K34" s="28"/>
      <c r="L34" s="29"/>
      <c r="M34" s="297"/>
      <c r="N34" s="310"/>
      <c r="O34" s="25"/>
    </row>
    <row r="35" spans="1:15" ht="17.25" customHeight="1">
      <c r="A35" s="24" t="s">
        <v>1</v>
      </c>
      <c r="B35" s="23"/>
      <c r="C35" s="22"/>
      <c r="D35" s="21"/>
      <c r="E35" s="282"/>
      <c r="F35" s="20"/>
      <c r="G35" s="18"/>
      <c r="H35" s="17"/>
      <c r="I35" s="20"/>
      <c r="J35" s="18"/>
      <c r="K35" s="19"/>
      <c r="L35" s="20"/>
      <c r="M35" s="298"/>
      <c r="N35" s="311"/>
      <c r="O35" s="16"/>
    </row>
    <row r="36" spans="1:15" ht="17.25" customHeight="1" thickBot="1">
      <c r="A36" s="318" t="s">
        <v>144</v>
      </c>
      <c r="B36" s="15"/>
      <c r="C36" s="14">
        <f aca="true" t="shared" si="8" ref="C36:O36">(C31/C30-1)*100</f>
        <v>0.3581761997665689</v>
      </c>
      <c r="D36" s="10">
        <f t="shared" si="8"/>
        <v>56.47615074038279</v>
      </c>
      <c r="E36" s="283">
        <f t="shared" si="8"/>
        <v>4.6022134916251956</v>
      </c>
      <c r="F36" s="14">
        <f t="shared" si="8"/>
        <v>-6.307053584127631</v>
      </c>
      <c r="G36" s="13">
        <f t="shared" si="8"/>
        <v>-11.612331739562032</v>
      </c>
      <c r="H36" s="9">
        <f t="shared" si="8"/>
        <v>-8.155274562830861</v>
      </c>
      <c r="I36" s="12">
        <f t="shared" si="8"/>
        <v>56.32002339177895</v>
      </c>
      <c r="J36" s="10">
        <f t="shared" si="8"/>
        <v>34.16883253694563</v>
      </c>
      <c r="K36" s="11">
        <f t="shared" si="8"/>
        <v>50.66413023606226</v>
      </c>
      <c r="L36" s="12">
        <f t="shared" si="8"/>
        <v>2.5591812061806385</v>
      </c>
      <c r="M36" s="299">
        <f t="shared" si="8"/>
        <v>-7.233195240438461</v>
      </c>
      <c r="N36" s="312">
        <f t="shared" si="8"/>
        <v>-0.7373245894320202</v>
      </c>
      <c r="O36" s="8">
        <f t="shared" si="8"/>
        <v>0.3972503481530776</v>
      </c>
    </row>
    <row r="37" spans="1:14" s="5" customFormat="1" ht="9.75" customHeight="1" thickTop="1">
      <c r="A37" s="84"/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="5" customFormat="1" ht="13.5" customHeight="1">
      <c r="A38" s="84" t="s">
        <v>0</v>
      </c>
    </row>
    <row r="39" spans="1:14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4.25">
      <c r="A40" s="3"/>
      <c r="B40" s="3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65519" ht="14.25">
      <c r="C65519" s="2" t="e">
        <f>((C65515/C65502)-1)*100</f>
        <v>#DIV/0!</v>
      </c>
    </row>
  </sheetData>
  <sheetProtection/>
  <mergeCells count="12">
    <mergeCell ref="E9:E10"/>
    <mergeCell ref="F9:H9"/>
    <mergeCell ref="I9:K9"/>
    <mergeCell ref="A11:A22"/>
    <mergeCell ref="N1:O1"/>
    <mergeCell ref="A4:O5"/>
    <mergeCell ref="C7:E7"/>
    <mergeCell ref="F7:N8"/>
    <mergeCell ref="O7:O10"/>
    <mergeCell ref="A9:B9"/>
    <mergeCell ref="C9:C10"/>
    <mergeCell ref="D9:D10"/>
  </mergeCells>
  <conditionalFormatting sqref="P33:IV33 P36:IV36">
    <cfRule type="cellIs" priority="4" dxfId="93" operator="lessThan" stopIfTrue="1">
      <formula>0</formula>
    </cfRule>
  </conditionalFormatting>
  <conditionalFormatting sqref="A33:B33 A36:B36">
    <cfRule type="cellIs" priority="1" dxfId="93" operator="lessThan" stopIfTrue="1">
      <formula>0</formula>
    </cfRule>
  </conditionalFormatting>
  <conditionalFormatting sqref="C32:O36">
    <cfRule type="cellIs" priority="2" dxfId="94" operator="lessThan" stopIfTrue="1">
      <formula>0</formula>
    </cfRule>
    <cfRule type="cellIs" priority="3" dxfId="95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T27"/>
  <sheetViews>
    <sheetView showGridLines="0" zoomScale="90" zoomScaleNormal="90" zoomScalePageLayoutView="0" workbookViewId="0" topLeftCell="A1">
      <selection activeCell="N1" sqref="N1:Q1"/>
    </sheetView>
  </sheetViews>
  <sheetFormatPr defaultColWidth="9.140625" defaultRowHeight="15"/>
  <cols>
    <col min="1" max="1" width="23.57421875" style="88" customWidth="1"/>
    <col min="2" max="2" width="10.140625" style="88" customWidth="1"/>
    <col min="3" max="3" width="11.421875" style="88" customWidth="1"/>
    <col min="4" max="4" width="10.00390625" style="88" bestFit="1" customWidth="1"/>
    <col min="5" max="5" width="9.00390625" style="88" customWidth="1"/>
    <col min="6" max="6" width="10.28125" style="88" customWidth="1"/>
    <col min="7" max="7" width="11.00390625" style="88" customWidth="1"/>
    <col min="8" max="8" width="10.421875" style="88" customWidth="1"/>
    <col min="9" max="9" width="7.7109375" style="88" bestFit="1" customWidth="1"/>
    <col min="10" max="10" width="10.00390625" style="88" customWidth="1"/>
    <col min="11" max="11" width="10.28125" style="88" customWidth="1"/>
    <col min="12" max="12" width="11.8515625" style="88" customWidth="1"/>
    <col min="13" max="13" width="8.8515625" style="88" customWidth="1"/>
    <col min="14" max="14" width="9.8515625" style="88" customWidth="1"/>
    <col min="15" max="15" width="11.00390625" style="88" customWidth="1"/>
    <col min="16" max="16" width="11.140625" style="88" bestFit="1" customWidth="1"/>
    <col min="17" max="17" width="7.7109375" style="88" bestFit="1" customWidth="1"/>
    <col min="18" max="16384" width="9.140625" style="88" customWidth="1"/>
  </cols>
  <sheetData>
    <row r="1" spans="14:17" ht="18.75" thickBot="1">
      <c r="N1" s="556" t="s">
        <v>27</v>
      </c>
      <c r="O1" s="557"/>
      <c r="P1" s="557"/>
      <c r="Q1" s="558"/>
    </row>
    <row r="2" ht="7.5" customHeight="1" thickBot="1"/>
    <row r="3" spans="1:17" ht="24" customHeight="1">
      <c r="A3" s="564" t="s">
        <v>38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6"/>
    </row>
    <row r="4" spans="1:17" ht="18" customHeight="1" thickBot="1">
      <c r="A4" s="567" t="s">
        <v>37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9"/>
    </row>
    <row r="5" spans="1:17" ht="15" thickBot="1">
      <c r="A5" s="575" t="s">
        <v>36</v>
      </c>
      <c r="B5" s="559" t="s">
        <v>35</v>
      </c>
      <c r="C5" s="560"/>
      <c r="D5" s="560"/>
      <c r="E5" s="560"/>
      <c r="F5" s="561"/>
      <c r="G5" s="561"/>
      <c r="H5" s="561"/>
      <c r="I5" s="562"/>
      <c r="J5" s="560" t="s">
        <v>34</v>
      </c>
      <c r="K5" s="560"/>
      <c r="L5" s="560"/>
      <c r="M5" s="560"/>
      <c r="N5" s="560"/>
      <c r="O5" s="560"/>
      <c r="P5" s="560"/>
      <c r="Q5" s="563"/>
    </row>
    <row r="6" spans="1:17" s="355" customFormat="1" ht="25.5" customHeight="1" thickBot="1">
      <c r="A6" s="576"/>
      <c r="B6" s="570" t="s">
        <v>145</v>
      </c>
      <c r="C6" s="573"/>
      <c r="D6" s="574"/>
      <c r="E6" s="578" t="s">
        <v>33</v>
      </c>
      <c r="F6" s="570" t="s">
        <v>146</v>
      </c>
      <c r="G6" s="573"/>
      <c r="H6" s="574"/>
      <c r="I6" s="580" t="s">
        <v>32</v>
      </c>
      <c r="J6" s="570" t="s">
        <v>147</v>
      </c>
      <c r="K6" s="571"/>
      <c r="L6" s="572"/>
      <c r="M6" s="578" t="s">
        <v>33</v>
      </c>
      <c r="N6" s="570" t="s">
        <v>148</v>
      </c>
      <c r="O6" s="571"/>
      <c r="P6" s="572"/>
      <c r="Q6" s="578" t="s">
        <v>32</v>
      </c>
    </row>
    <row r="7" spans="1:17" s="99" customFormat="1" ht="26.25" thickBot="1">
      <c r="A7" s="577"/>
      <c r="B7" s="103" t="s">
        <v>21</v>
      </c>
      <c r="C7" s="100" t="s">
        <v>20</v>
      </c>
      <c r="D7" s="100" t="s">
        <v>16</v>
      </c>
      <c r="E7" s="579"/>
      <c r="F7" s="103" t="s">
        <v>21</v>
      </c>
      <c r="G7" s="101" t="s">
        <v>20</v>
      </c>
      <c r="H7" s="100" t="s">
        <v>16</v>
      </c>
      <c r="I7" s="581"/>
      <c r="J7" s="103" t="s">
        <v>21</v>
      </c>
      <c r="K7" s="100" t="s">
        <v>20</v>
      </c>
      <c r="L7" s="101" t="s">
        <v>16</v>
      </c>
      <c r="M7" s="579"/>
      <c r="N7" s="102" t="s">
        <v>21</v>
      </c>
      <c r="O7" s="101" t="s">
        <v>20</v>
      </c>
      <c r="P7" s="100" t="s">
        <v>16</v>
      </c>
      <c r="Q7" s="579"/>
    </row>
    <row r="8" spans="1:17" s="91" customFormat="1" ht="17.25" customHeight="1" thickBot="1">
      <c r="A8" s="98" t="s">
        <v>23</v>
      </c>
      <c r="B8" s="94">
        <f>SUM(B9:B22)</f>
        <v>1881110</v>
      </c>
      <c r="C8" s="93">
        <f>SUM(C9:C22)</f>
        <v>57515</v>
      </c>
      <c r="D8" s="93">
        <f aca="true" t="shared" si="0" ref="D8:D19">C8+B8</f>
        <v>1938625</v>
      </c>
      <c r="E8" s="95">
        <f aca="true" t="shared" si="1" ref="E8:E19">(D8/$D$8)</f>
        <v>1</v>
      </c>
      <c r="F8" s="94">
        <f>SUM(F9:F22)</f>
        <v>1820098</v>
      </c>
      <c r="G8" s="93">
        <f>SUM(G9:G22)</f>
        <v>57825</v>
      </c>
      <c r="H8" s="93">
        <f aca="true" t="shared" si="2" ref="H8:H19">G8+F8</f>
        <v>1877923</v>
      </c>
      <c r="I8" s="92">
        <f aca="true" t="shared" si="3" ref="I8:I19">(D8/H8-1)*100</f>
        <v>3.232400902486421</v>
      </c>
      <c r="J8" s="97">
        <f>SUM(J9:J22)</f>
        <v>9161005</v>
      </c>
      <c r="K8" s="96">
        <f>SUM(K9:K22)</f>
        <v>307601</v>
      </c>
      <c r="L8" s="93">
        <f aca="true" t="shared" si="4" ref="L8:L19">K8+J8</f>
        <v>9468606</v>
      </c>
      <c r="M8" s="95">
        <f aca="true" t="shared" si="5" ref="M8:M19">(L8/$L$8)</f>
        <v>1</v>
      </c>
      <c r="N8" s="94">
        <f>SUM(N9:N22)</f>
        <v>8613451</v>
      </c>
      <c r="O8" s="93">
        <f>SUM(O9:O22)</f>
        <v>318893</v>
      </c>
      <c r="P8" s="93">
        <f aca="true" t="shared" si="6" ref="P8:P19">O8+N8</f>
        <v>8932344</v>
      </c>
      <c r="Q8" s="92">
        <f aca="true" t="shared" si="7" ref="Q8:Q19">(L8/P8-1)*100</f>
        <v>6.003597711866004</v>
      </c>
    </row>
    <row r="9" spans="1:17" s="91" customFormat="1" ht="18" customHeight="1" thickTop="1">
      <c r="A9" s="465" t="s">
        <v>151</v>
      </c>
      <c r="B9" s="466">
        <v>1103984</v>
      </c>
      <c r="C9" s="467">
        <v>25537</v>
      </c>
      <c r="D9" s="467">
        <f t="shared" si="0"/>
        <v>1129521</v>
      </c>
      <c r="E9" s="468">
        <f t="shared" si="1"/>
        <v>0.5826402733896447</v>
      </c>
      <c r="F9" s="466">
        <v>1088243</v>
      </c>
      <c r="G9" s="467">
        <v>23159</v>
      </c>
      <c r="H9" s="467">
        <f t="shared" si="2"/>
        <v>1111402</v>
      </c>
      <c r="I9" s="469">
        <f t="shared" si="3"/>
        <v>1.63028319186036</v>
      </c>
      <c r="J9" s="466">
        <v>5410632</v>
      </c>
      <c r="K9" s="467">
        <v>150455</v>
      </c>
      <c r="L9" s="467">
        <f t="shared" si="4"/>
        <v>5561087</v>
      </c>
      <c r="M9" s="468">
        <f t="shared" si="5"/>
        <v>0.5873184500442832</v>
      </c>
      <c r="N9" s="466">
        <v>5177634</v>
      </c>
      <c r="O9" s="467">
        <v>137182</v>
      </c>
      <c r="P9" s="467">
        <f t="shared" si="6"/>
        <v>5314816</v>
      </c>
      <c r="Q9" s="470">
        <f t="shared" si="7"/>
        <v>4.633669349983149</v>
      </c>
    </row>
    <row r="10" spans="1:17" s="91" customFormat="1" ht="18" customHeight="1">
      <c r="A10" s="471" t="s">
        <v>152</v>
      </c>
      <c r="B10" s="472">
        <v>318511</v>
      </c>
      <c r="C10" s="473">
        <v>3700</v>
      </c>
      <c r="D10" s="473">
        <f t="shared" si="0"/>
        <v>322211</v>
      </c>
      <c r="E10" s="474">
        <f t="shared" si="1"/>
        <v>0.1662059449351989</v>
      </c>
      <c r="F10" s="472">
        <v>323729</v>
      </c>
      <c r="G10" s="473">
        <v>3328</v>
      </c>
      <c r="H10" s="473">
        <f t="shared" si="2"/>
        <v>327057</v>
      </c>
      <c r="I10" s="475">
        <f t="shared" si="3"/>
        <v>-1.4816989087529042</v>
      </c>
      <c r="J10" s="472">
        <v>1557546</v>
      </c>
      <c r="K10" s="473">
        <v>15342</v>
      </c>
      <c r="L10" s="473">
        <f t="shared" si="4"/>
        <v>1572888</v>
      </c>
      <c r="M10" s="474">
        <f t="shared" si="5"/>
        <v>0.16611611043906568</v>
      </c>
      <c r="N10" s="472">
        <v>1468682</v>
      </c>
      <c r="O10" s="473">
        <v>7794</v>
      </c>
      <c r="P10" s="473">
        <f t="shared" si="6"/>
        <v>1476476</v>
      </c>
      <c r="Q10" s="476">
        <f t="shared" si="7"/>
        <v>6.5298724801486685</v>
      </c>
    </row>
    <row r="11" spans="1:17" s="91" customFormat="1" ht="18" customHeight="1">
      <c r="A11" s="471" t="s">
        <v>153</v>
      </c>
      <c r="B11" s="472">
        <v>251274</v>
      </c>
      <c r="C11" s="473">
        <v>0</v>
      </c>
      <c r="D11" s="473">
        <f t="shared" si="0"/>
        <v>251274</v>
      </c>
      <c r="E11" s="474">
        <f t="shared" si="1"/>
        <v>0.12961454639241732</v>
      </c>
      <c r="F11" s="472">
        <v>199298</v>
      </c>
      <c r="G11" s="473">
        <v>708</v>
      </c>
      <c r="H11" s="473">
        <f t="shared" si="2"/>
        <v>200006</v>
      </c>
      <c r="I11" s="475">
        <f t="shared" si="3"/>
        <v>25.633231003069913</v>
      </c>
      <c r="J11" s="472">
        <v>1200911</v>
      </c>
      <c r="K11" s="473"/>
      <c r="L11" s="473">
        <f t="shared" si="4"/>
        <v>1200911</v>
      </c>
      <c r="M11" s="474">
        <f t="shared" si="5"/>
        <v>0.12683081332141183</v>
      </c>
      <c r="N11" s="472">
        <v>984215</v>
      </c>
      <c r="O11" s="473">
        <v>1408</v>
      </c>
      <c r="P11" s="473">
        <f t="shared" si="6"/>
        <v>985623</v>
      </c>
      <c r="Q11" s="476">
        <f t="shared" si="7"/>
        <v>21.84283443060886</v>
      </c>
    </row>
    <row r="12" spans="1:17" s="91" customFormat="1" ht="18" customHeight="1">
      <c r="A12" s="471" t="s">
        <v>154</v>
      </c>
      <c r="B12" s="472">
        <v>80737</v>
      </c>
      <c r="C12" s="473">
        <v>0</v>
      </c>
      <c r="D12" s="473">
        <f t="shared" si="0"/>
        <v>80737</v>
      </c>
      <c r="E12" s="474">
        <f t="shared" si="1"/>
        <v>0.041646527822554645</v>
      </c>
      <c r="F12" s="472">
        <v>79603</v>
      </c>
      <c r="G12" s="473">
        <v>1281</v>
      </c>
      <c r="H12" s="473">
        <f t="shared" si="2"/>
        <v>80884</v>
      </c>
      <c r="I12" s="475">
        <f t="shared" si="3"/>
        <v>-0.18174175362246636</v>
      </c>
      <c r="J12" s="472">
        <v>375247</v>
      </c>
      <c r="K12" s="473"/>
      <c r="L12" s="473">
        <f t="shared" si="4"/>
        <v>375247</v>
      </c>
      <c r="M12" s="474">
        <f t="shared" si="5"/>
        <v>0.039630648904389935</v>
      </c>
      <c r="N12" s="472">
        <v>372711</v>
      </c>
      <c r="O12" s="473">
        <v>5727</v>
      </c>
      <c r="P12" s="473">
        <f t="shared" si="6"/>
        <v>378438</v>
      </c>
      <c r="Q12" s="476">
        <f t="shared" si="7"/>
        <v>-0.8432028496081267</v>
      </c>
    </row>
    <row r="13" spans="1:17" s="91" customFormat="1" ht="18" customHeight="1">
      <c r="A13" s="471" t="s">
        <v>155</v>
      </c>
      <c r="B13" s="472">
        <v>79690</v>
      </c>
      <c r="C13" s="473">
        <v>237</v>
      </c>
      <c r="D13" s="473">
        <f>C13+B13</f>
        <v>79927</v>
      </c>
      <c r="E13" s="474">
        <f>(D13/$D$8)</f>
        <v>0.041228705912695854</v>
      </c>
      <c r="F13" s="472">
        <v>73878</v>
      </c>
      <c r="G13" s="473"/>
      <c r="H13" s="473">
        <f>G13+F13</f>
        <v>73878</v>
      </c>
      <c r="I13" s="475">
        <f t="shared" si="3"/>
        <v>8.187823167925501</v>
      </c>
      <c r="J13" s="472">
        <v>371493</v>
      </c>
      <c r="K13" s="473">
        <v>1501</v>
      </c>
      <c r="L13" s="473">
        <f>K13+J13</f>
        <v>372994</v>
      </c>
      <c r="M13" s="474">
        <f>(L13/$L$8)</f>
        <v>0.03939270469169379</v>
      </c>
      <c r="N13" s="472">
        <v>357436</v>
      </c>
      <c r="O13" s="473"/>
      <c r="P13" s="473">
        <f>O13+N13</f>
        <v>357436</v>
      </c>
      <c r="Q13" s="476">
        <f t="shared" si="7"/>
        <v>4.352667330655002</v>
      </c>
    </row>
    <row r="14" spans="1:17" s="91" customFormat="1" ht="18" customHeight="1">
      <c r="A14" s="471" t="s">
        <v>156</v>
      </c>
      <c r="B14" s="472">
        <v>24294</v>
      </c>
      <c r="C14" s="473">
        <v>0</v>
      </c>
      <c r="D14" s="473">
        <f>C14+B14</f>
        <v>24294</v>
      </c>
      <c r="E14" s="474">
        <f>(D14/$D$8)</f>
        <v>0.012531562318653685</v>
      </c>
      <c r="F14" s="472">
        <v>27689</v>
      </c>
      <c r="G14" s="473"/>
      <c r="H14" s="473">
        <f>G14+F14</f>
        <v>27689</v>
      </c>
      <c r="I14" s="475">
        <f t="shared" si="3"/>
        <v>-12.261186752862152</v>
      </c>
      <c r="J14" s="472">
        <v>124978</v>
      </c>
      <c r="K14" s="473"/>
      <c r="L14" s="473">
        <f>K14+J14</f>
        <v>124978</v>
      </c>
      <c r="M14" s="474">
        <f>(L14/$L$8)</f>
        <v>0.013199197432019033</v>
      </c>
      <c r="N14" s="472">
        <v>123960</v>
      </c>
      <c r="O14" s="473"/>
      <c r="P14" s="473">
        <f>O14+N14</f>
        <v>123960</v>
      </c>
      <c r="Q14" s="476">
        <f t="shared" si="7"/>
        <v>0.8212326556953808</v>
      </c>
    </row>
    <row r="15" spans="1:17" s="91" customFormat="1" ht="18" customHeight="1">
      <c r="A15" s="471" t="s">
        <v>157</v>
      </c>
      <c r="B15" s="472">
        <v>22620</v>
      </c>
      <c r="C15" s="473">
        <v>593</v>
      </c>
      <c r="D15" s="473">
        <f>C15+B15</f>
        <v>23213</v>
      </c>
      <c r="E15" s="474">
        <f>(D15/$D$8)</f>
        <v>0.011973950609323618</v>
      </c>
      <c r="F15" s="472">
        <v>27658</v>
      </c>
      <c r="G15" s="473">
        <v>231</v>
      </c>
      <c r="H15" s="473">
        <f>G15+F15</f>
        <v>27889</v>
      </c>
      <c r="I15" s="475">
        <f>(D15/H15-1)*100</f>
        <v>-16.766467065868262</v>
      </c>
      <c r="J15" s="472">
        <v>120198</v>
      </c>
      <c r="K15" s="473">
        <v>839</v>
      </c>
      <c r="L15" s="473">
        <f>K15+J15</f>
        <v>121037</v>
      </c>
      <c r="M15" s="474">
        <f>(L15/$L$8)</f>
        <v>0.012782979881093373</v>
      </c>
      <c r="N15" s="472">
        <v>128813</v>
      </c>
      <c r="O15" s="473">
        <v>231</v>
      </c>
      <c r="P15" s="473">
        <f>O15+N15</f>
        <v>129044</v>
      </c>
      <c r="Q15" s="476">
        <f>(L15/P15-1)*100</f>
        <v>-6.204860357707453</v>
      </c>
    </row>
    <row r="16" spans="1:17" s="91" customFormat="1" ht="18" customHeight="1">
      <c r="A16" s="471" t="s">
        <v>158</v>
      </c>
      <c r="B16" s="472">
        <v>0</v>
      </c>
      <c r="C16" s="473">
        <v>5351</v>
      </c>
      <c r="D16" s="473">
        <f>C16+B16</f>
        <v>5351</v>
      </c>
      <c r="E16" s="474">
        <f>(D16/$D$8)</f>
        <v>0.002760203752659746</v>
      </c>
      <c r="F16" s="472"/>
      <c r="G16" s="473">
        <v>8052</v>
      </c>
      <c r="H16" s="473">
        <f>G16+F16</f>
        <v>8052</v>
      </c>
      <c r="I16" s="475">
        <f>(D16/H16-1)*100</f>
        <v>-33.5444610034774</v>
      </c>
      <c r="J16" s="472"/>
      <c r="K16" s="473">
        <v>26482</v>
      </c>
      <c r="L16" s="473">
        <f>K16+J16</f>
        <v>26482</v>
      </c>
      <c r="M16" s="474">
        <f>(L16/$L$8)</f>
        <v>0.0027968214117262877</v>
      </c>
      <c r="N16" s="472"/>
      <c r="O16" s="473">
        <v>47616</v>
      </c>
      <c r="P16" s="473">
        <f>O16+N16</f>
        <v>47616</v>
      </c>
      <c r="Q16" s="476">
        <f>(L16/P16-1)*100</f>
        <v>-44.38424059139785</v>
      </c>
    </row>
    <row r="17" spans="1:20" s="91" customFormat="1" ht="18" customHeight="1">
      <c r="A17" s="471" t="s">
        <v>159</v>
      </c>
      <c r="B17" s="472">
        <v>0</v>
      </c>
      <c r="C17" s="473">
        <v>4861</v>
      </c>
      <c r="D17" s="473">
        <f>C17+B17</f>
        <v>4861</v>
      </c>
      <c r="E17" s="474">
        <f>(D17/$D$8)</f>
        <v>0.0025074472886710943</v>
      </c>
      <c r="F17" s="472"/>
      <c r="G17" s="473">
        <v>6545</v>
      </c>
      <c r="H17" s="473">
        <f>G17+F17</f>
        <v>6545</v>
      </c>
      <c r="I17" s="475">
        <f t="shared" si="3"/>
        <v>-25.729564553093965</v>
      </c>
      <c r="J17" s="472"/>
      <c r="K17" s="473">
        <v>21913</v>
      </c>
      <c r="L17" s="473">
        <f>K17+J17</f>
        <v>21913</v>
      </c>
      <c r="M17" s="474">
        <f>(L17/$L$8)</f>
        <v>0.002314279419800549</v>
      </c>
      <c r="N17" s="472"/>
      <c r="O17" s="473">
        <v>30188</v>
      </c>
      <c r="P17" s="473">
        <f>O17+N17</f>
        <v>30188</v>
      </c>
      <c r="Q17" s="476">
        <f t="shared" si="7"/>
        <v>-27.41155425997085</v>
      </c>
      <c r="T17" s="353"/>
    </row>
    <row r="18" spans="1:17" s="91" customFormat="1" ht="18" customHeight="1">
      <c r="A18" s="471" t="s">
        <v>160</v>
      </c>
      <c r="B18" s="472">
        <v>0</v>
      </c>
      <c r="C18" s="473">
        <v>2984</v>
      </c>
      <c r="D18" s="473">
        <f t="shared" si="0"/>
        <v>2984</v>
      </c>
      <c r="E18" s="474">
        <f t="shared" si="1"/>
        <v>0.0015392352827390547</v>
      </c>
      <c r="F18" s="472"/>
      <c r="G18" s="473">
        <v>4019</v>
      </c>
      <c r="H18" s="473">
        <f t="shared" si="2"/>
        <v>4019</v>
      </c>
      <c r="I18" s="475">
        <f t="shared" si="3"/>
        <v>-25.75267479472506</v>
      </c>
      <c r="J18" s="472"/>
      <c r="K18" s="473">
        <v>19063</v>
      </c>
      <c r="L18" s="473">
        <f t="shared" si="4"/>
        <v>19063</v>
      </c>
      <c r="M18" s="474">
        <f t="shared" si="5"/>
        <v>0.002013284743287449</v>
      </c>
      <c r="N18" s="472"/>
      <c r="O18" s="473">
        <v>18363</v>
      </c>
      <c r="P18" s="473">
        <f t="shared" si="6"/>
        <v>18363</v>
      </c>
      <c r="Q18" s="476">
        <f t="shared" si="7"/>
        <v>3.8120132875891777</v>
      </c>
    </row>
    <row r="19" spans="1:17" s="91" customFormat="1" ht="18" customHeight="1">
      <c r="A19" s="471" t="s">
        <v>161</v>
      </c>
      <c r="B19" s="472">
        <v>0</v>
      </c>
      <c r="C19" s="473">
        <v>1465</v>
      </c>
      <c r="D19" s="473">
        <f t="shared" si="0"/>
        <v>1465</v>
      </c>
      <c r="E19" s="474">
        <f t="shared" si="1"/>
        <v>0.0007556902443742343</v>
      </c>
      <c r="F19" s="472"/>
      <c r="G19" s="473">
        <v>880</v>
      </c>
      <c r="H19" s="473">
        <f t="shared" si="2"/>
        <v>880</v>
      </c>
      <c r="I19" s="475">
        <f t="shared" si="3"/>
        <v>66.47727272727273</v>
      </c>
      <c r="J19" s="472"/>
      <c r="K19" s="473">
        <v>8445</v>
      </c>
      <c r="L19" s="473">
        <f t="shared" si="4"/>
        <v>8445</v>
      </c>
      <c r="M19" s="474">
        <f t="shared" si="5"/>
        <v>0.0008918947519835549</v>
      </c>
      <c r="N19" s="472"/>
      <c r="O19" s="473">
        <v>13635</v>
      </c>
      <c r="P19" s="473">
        <f t="shared" si="6"/>
        <v>13635</v>
      </c>
      <c r="Q19" s="476">
        <f t="shared" si="7"/>
        <v>-38.06380638063806</v>
      </c>
    </row>
    <row r="20" spans="1:17" s="91" customFormat="1" ht="18" customHeight="1">
      <c r="A20" s="471" t="s">
        <v>162</v>
      </c>
      <c r="B20" s="472">
        <v>0</v>
      </c>
      <c r="C20" s="473">
        <v>1291</v>
      </c>
      <c r="D20" s="473">
        <f>C20+B20</f>
        <v>1291</v>
      </c>
      <c r="E20" s="474">
        <f>(D20/$D$8)</f>
        <v>0.0006659359081823457</v>
      </c>
      <c r="F20" s="472"/>
      <c r="G20" s="473">
        <v>1123</v>
      </c>
      <c r="H20" s="473">
        <f>G20+F20</f>
        <v>1123</v>
      </c>
      <c r="I20" s="475">
        <f>(D20/H20-1)*100</f>
        <v>14.95992876224399</v>
      </c>
      <c r="J20" s="472"/>
      <c r="K20" s="473">
        <v>5645</v>
      </c>
      <c r="L20" s="473">
        <f>K20+J20</f>
        <v>5645</v>
      </c>
      <c r="M20" s="474">
        <f>(L20/$L$8)</f>
        <v>0.0005961806838303336</v>
      </c>
      <c r="N20" s="472"/>
      <c r="O20" s="473">
        <v>5121</v>
      </c>
      <c r="P20" s="473">
        <f>O20+N20</f>
        <v>5121</v>
      </c>
      <c r="Q20" s="476">
        <f>(L20/P20-1)*100</f>
        <v>10.232376488966999</v>
      </c>
    </row>
    <row r="21" spans="1:17" s="91" customFormat="1" ht="18" customHeight="1">
      <c r="A21" s="471" t="s">
        <v>163</v>
      </c>
      <c r="B21" s="472">
        <v>0</v>
      </c>
      <c r="C21" s="473">
        <v>1220</v>
      </c>
      <c r="D21" s="473">
        <f>C21+B21</f>
        <v>1220</v>
      </c>
      <c r="E21" s="474">
        <f>(D21/$D$8)</f>
        <v>0.0006293120123799084</v>
      </c>
      <c r="F21" s="472"/>
      <c r="G21" s="473">
        <v>1067</v>
      </c>
      <c r="H21" s="473">
        <f>G21+F21</f>
        <v>1067</v>
      </c>
      <c r="I21" s="475">
        <f>(D21/H21-1)*100</f>
        <v>14.339268978444242</v>
      </c>
      <c r="J21" s="472"/>
      <c r="K21" s="473">
        <v>6906</v>
      </c>
      <c r="L21" s="473">
        <f>K21+J21</f>
        <v>6906</v>
      </c>
      <c r="M21" s="474">
        <f>(L21/$L$8)</f>
        <v>0.0007293576266664808</v>
      </c>
      <c r="N21" s="472"/>
      <c r="O21" s="473">
        <v>5093</v>
      </c>
      <c r="P21" s="473">
        <f>O21+N21</f>
        <v>5093</v>
      </c>
      <c r="Q21" s="476">
        <f>(L21/P21-1)*100</f>
        <v>35.59787944237189</v>
      </c>
    </row>
    <row r="22" spans="1:17" s="91" customFormat="1" ht="18" customHeight="1" thickBot="1">
      <c r="A22" s="477" t="s">
        <v>164</v>
      </c>
      <c r="B22" s="478">
        <v>0</v>
      </c>
      <c r="C22" s="479">
        <v>10276</v>
      </c>
      <c r="D22" s="479">
        <f>C22+B22</f>
        <v>10276</v>
      </c>
      <c r="E22" s="480">
        <f>(D22/$D$8)</f>
        <v>0.005300664130504868</v>
      </c>
      <c r="F22" s="478">
        <v>0</v>
      </c>
      <c r="G22" s="479">
        <v>7432</v>
      </c>
      <c r="H22" s="479">
        <f>G22+F22</f>
        <v>7432</v>
      </c>
      <c r="I22" s="481">
        <f>(D22/H22-1)*100</f>
        <v>38.26695371367062</v>
      </c>
      <c r="J22" s="478">
        <v>0</v>
      </c>
      <c r="K22" s="479">
        <v>51010</v>
      </c>
      <c r="L22" s="479">
        <f>K22+J22</f>
        <v>51010</v>
      </c>
      <c r="M22" s="480">
        <f>(L22/$L$8)</f>
        <v>0.005387276648748506</v>
      </c>
      <c r="N22" s="478">
        <v>0</v>
      </c>
      <c r="O22" s="479">
        <v>46535</v>
      </c>
      <c r="P22" s="479">
        <f>O22+N22</f>
        <v>46535</v>
      </c>
      <c r="Q22" s="482">
        <f>(L22/P22-1)*100</f>
        <v>9.616417750080576</v>
      </c>
    </row>
    <row r="23" s="90" customFormat="1" ht="7.5" customHeight="1" thickTop="1">
      <c r="A23" s="89"/>
    </row>
    <row r="24" ht="14.25">
      <c r="A24" s="89" t="s">
        <v>0</v>
      </c>
    </row>
    <row r="27" ht="14.25">
      <c r="B27" s="354"/>
    </row>
  </sheetData>
  <sheetProtection/>
  <mergeCells count="14"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</mergeCells>
  <conditionalFormatting sqref="Q23:Q65536 I23:I65536 Q3 I3 I5 Q5">
    <cfRule type="cellIs" priority="3" dxfId="93" operator="lessThan" stopIfTrue="1">
      <formula>0</formula>
    </cfRule>
  </conditionalFormatting>
  <conditionalFormatting sqref="Q8:Q22 I8:I22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7"/>
  <sheetViews>
    <sheetView showGridLines="0" zoomScale="90" zoomScaleNormal="90" zoomScalePageLayoutView="0" workbookViewId="0" topLeftCell="A1">
      <pane xSplit="22327" topLeftCell="A1" activePane="topLeft" state="split"/>
      <selection pane="topLeft" activeCell="L26" sqref="L26"/>
      <selection pane="topRight" activeCell="J1" sqref="J1"/>
    </sheetView>
  </sheetViews>
  <sheetFormatPr defaultColWidth="9.140625" defaultRowHeight="15"/>
  <cols>
    <col min="1" max="1" width="24.421875" style="88" customWidth="1"/>
    <col min="2" max="2" width="10.421875" style="88" customWidth="1"/>
    <col min="3" max="3" width="11.8515625" style="88" customWidth="1"/>
    <col min="4" max="4" width="8.140625" style="88" bestFit="1" customWidth="1"/>
    <col min="5" max="5" width="10.140625" style="88" bestFit="1" customWidth="1"/>
    <col min="6" max="6" width="8.8515625" style="88" customWidth="1"/>
    <col min="7" max="7" width="12.28125" style="88" customWidth="1"/>
    <col min="8" max="8" width="8.00390625" style="88" bestFit="1" customWidth="1"/>
    <col min="9" max="9" width="7.7109375" style="88" bestFit="1" customWidth="1"/>
    <col min="10" max="10" width="9.421875" style="88" customWidth="1"/>
    <col min="11" max="11" width="11.28125" style="88" customWidth="1"/>
    <col min="12" max="12" width="8.140625" style="88" bestFit="1" customWidth="1"/>
    <col min="13" max="13" width="10.421875" style="88" customWidth="1"/>
    <col min="14" max="14" width="9.00390625" style="88" customWidth="1"/>
    <col min="15" max="15" width="10.8515625" style="88" customWidth="1"/>
    <col min="16" max="16" width="7.8515625" style="88" customWidth="1"/>
    <col min="17" max="17" width="7.7109375" style="88" bestFit="1" customWidth="1"/>
    <col min="18" max="16384" width="9.140625" style="88" customWidth="1"/>
  </cols>
  <sheetData>
    <row r="1" spans="14:17" ht="18.75" thickBot="1">
      <c r="N1" s="556" t="s">
        <v>27</v>
      </c>
      <c r="O1" s="557"/>
      <c r="P1" s="557"/>
      <c r="Q1" s="558"/>
    </row>
    <row r="2" ht="7.5" customHeight="1" thickBot="1"/>
    <row r="3" spans="1:17" ht="24" customHeight="1">
      <c r="A3" s="564" t="s">
        <v>40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6"/>
    </row>
    <row r="4" spans="1:17" ht="16.5" customHeight="1" thickBot="1">
      <c r="A4" s="567" t="s">
        <v>37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9"/>
    </row>
    <row r="5" spans="1:17" ht="15" thickBot="1">
      <c r="A5" s="585" t="s">
        <v>36</v>
      </c>
      <c r="B5" s="559" t="s">
        <v>35</v>
      </c>
      <c r="C5" s="560"/>
      <c r="D5" s="560"/>
      <c r="E5" s="560"/>
      <c r="F5" s="561"/>
      <c r="G5" s="561"/>
      <c r="H5" s="561"/>
      <c r="I5" s="562"/>
      <c r="J5" s="560" t="s">
        <v>34</v>
      </c>
      <c r="K5" s="560"/>
      <c r="L5" s="560"/>
      <c r="M5" s="560"/>
      <c r="N5" s="560"/>
      <c r="O5" s="560"/>
      <c r="P5" s="560"/>
      <c r="Q5" s="563"/>
    </row>
    <row r="6" spans="1:17" s="104" customFormat="1" ht="25.5" customHeight="1" thickBot="1">
      <c r="A6" s="586"/>
      <c r="B6" s="582" t="s">
        <v>145</v>
      </c>
      <c r="C6" s="583"/>
      <c r="D6" s="584"/>
      <c r="E6" s="578" t="s">
        <v>33</v>
      </c>
      <c r="F6" s="582" t="s">
        <v>146</v>
      </c>
      <c r="G6" s="583"/>
      <c r="H6" s="584"/>
      <c r="I6" s="580" t="s">
        <v>32</v>
      </c>
      <c r="J6" s="582" t="s">
        <v>147</v>
      </c>
      <c r="K6" s="583"/>
      <c r="L6" s="584"/>
      <c r="M6" s="578" t="s">
        <v>33</v>
      </c>
      <c r="N6" s="582" t="s">
        <v>148</v>
      </c>
      <c r="O6" s="583"/>
      <c r="P6" s="584"/>
      <c r="Q6" s="578" t="s">
        <v>32</v>
      </c>
    </row>
    <row r="7" spans="1:17" s="99" customFormat="1" ht="26.25" thickBot="1">
      <c r="A7" s="587"/>
      <c r="B7" s="103" t="s">
        <v>21</v>
      </c>
      <c r="C7" s="100" t="s">
        <v>20</v>
      </c>
      <c r="D7" s="100" t="s">
        <v>16</v>
      </c>
      <c r="E7" s="579"/>
      <c r="F7" s="103" t="s">
        <v>21</v>
      </c>
      <c r="G7" s="101" t="s">
        <v>20</v>
      </c>
      <c r="H7" s="100" t="s">
        <v>16</v>
      </c>
      <c r="I7" s="581"/>
      <c r="J7" s="103" t="s">
        <v>21</v>
      </c>
      <c r="K7" s="100" t="s">
        <v>20</v>
      </c>
      <c r="L7" s="101" t="s">
        <v>16</v>
      </c>
      <c r="M7" s="579"/>
      <c r="N7" s="102" t="s">
        <v>21</v>
      </c>
      <c r="O7" s="101" t="s">
        <v>20</v>
      </c>
      <c r="P7" s="100" t="s">
        <v>16</v>
      </c>
      <c r="Q7" s="579"/>
    </row>
    <row r="8" spans="1:17" s="106" customFormat="1" ht="17.25" customHeight="1" thickBot="1">
      <c r="A8" s="111" t="s">
        <v>23</v>
      </c>
      <c r="B8" s="109">
        <f>SUM(B9:B24)</f>
        <v>12638.630000000003</v>
      </c>
      <c r="C8" s="108">
        <f>SUM(C9:C24)</f>
        <v>885.798</v>
      </c>
      <c r="D8" s="108">
        <f>C8+B8</f>
        <v>13524.428000000004</v>
      </c>
      <c r="E8" s="110">
        <f>(D8/$D$8)</f>
        <v>1</v>
      </c>
      <c r="F8" s="109">
        <f>SUM(F9:F24)</f>
        <v>13080.333999999997</v>
      </c>
      <c r="G8" s="108">
        <f>SUM(G9:G24)</f>
        <v>1159.194</v>
      </c>
      <c r="H8" s="108">
        <f>G8+F8</f>
        <v>14239.527999999997</v>
      </c>
      <c r="I8" s="107">
        <f>(D8/H8-1)*100</f>
        <v>-5.021936120354509</v>
      </c>
      <c r="J8" s="109">
        <f>SUM(J9:J24)</f>
        <v>62499.11099999995</v>
      </c>
      <c r="K8" s="108">
        <f>SUM(K9:K24)</f>
        <v>7972.585999999999</v>
      </c>
      <c r="L8" s="108">
        <f>K8+J8</f>
        <v>70471.69699999996</v>
      </c>
      <c r="M8" s="110">
        <f>(L8/$L$8)</f>
        <v>1</v>
      </c>
      <c r="N8" s="109">
        <f>SUM(N9:N24)</f>
        <v>62276.053000000014</v>
      </c>
      <c r="O8" s="108">
        <f>SUM(O9:O24)</f>
        <v>5095.080599999999</v>
      </c>
      <c r="P8" s="108">
        <f>O8+N8</f>
        <v>67371.13360000002</v>
      </c>
      <c r="Q8" s="107">
        <f aca="true" t="shared" si="0" ref="Q8:Q22">(L8/P8-1)*100</f>
        <v>4.602213491625062</v>
      </c>
    </row>
    <row r="9" spans="1:17" s="91" customFormat="1" ht="17.25" customHeight="1" thickTop="1">
      <c r="A9" s="465" t="s">
        <v>151</v>
      </c>
      <c r="B9" s="466">
        <v>5546.843</v>
      </c>
      <c r="C9" s="467">
        <v>182.61700000000005</v>
      </c>
      <c r="D9" s="467">
        <f>C9+B9</f>
        <v>5729.46</v>
      </c>
      <c r="E9" s="468">
        <f>(D9/$D$8)</f>
        <v>0.42363787954655074</v>
      </c>
      <c r="F9" s="466">
        <v>5588.297</v>
      </c>
      <c r="G9" s="467">
        <v>181.47600000000003</v>
      </c>
      <c r="H9" s="467">
        <f>G9+F9</f>
        <v>5769.772999999999</v>
      </c>
      <c r="I9" s="469">
        <f>(D9/H9-1)*100</f>
        <v>-0.6986929988406665</v>
      </c>
      <c r="J9" s="466">
        <v>28223.361999999965</v>
      </c>
      <c r="K9" s="467">
        <v>1296.447</v>
      </c>
      <c r="L9" s="467">
        <f>K9+J9</f>
        <v>29519.808999999965</v>
      </c>
      <c r="M9" s="468">
        <f>(L9/$L$8)</f>
        <v>0.4188888625741478</v>
      </c>
      <c r="N9" s="466">
        <v>25750.970999999994</v>
      </c>
      <c r="O9" s="467">
        <v>870.6920000000002</v>
      </c>
      <c r="P9" s="467">
        <f>O9+N9</f>
        <v>26621.662999999993</v>
      </c>
      <c r="Q9" s="470">
        <f t="shared" si="0"/>
        <v>10.886419830346327</v>
      </c>
    </row>
    <row r="10" spans="1:17" s="91" customFormat="1" ht="17.25" customHeight="1">
      <c r="A10" s="471" t="s">
        <v>165</v>
      </c>
      <c r="B10" s="472">
        <v>2314.5190000000002</v>
      </c>
      <c r="C10" s="473">
        <v>0</v>
      </c>
      <c r="D10" s="473">
        <f>C10+B10</f>
        <v>2314.5190000000002</v>
      </c>
      <c r="E10" s="474">
        <f>(D10/$D$8)</f>
        <v>0.17113618409591885</v>
      </c>
      <c r="F10" s="472">
        <v>2248.3369999999995</v>
      </c>
      <c r="G10" s="473"/>
      <c r="H10" s="473">
        <f>G10+F10</f>
        <v>2248.3369999999995</v>
      </c>
      <c r="I10" s="475">
        <f>(D10/H10-1)*100</f>
        <v>2.9435978681132235</v>
      </c>
      <c r="J10" s="472">
        <v>12223.497999999996</v>
      </c>
      <c r="K10" s="473"/>
      <c r="L10" s="473">
        <f>K10+J10</f>
        <v>12223.497999999996</v>
      </c>
      <c r="M10" s="474">
        <f>(L10/$L$8)</f>
        <v>0.17345258480152684</v>
      </c>
      <c r="N10" s="472">
        <v>11795.056000000004</v>
      </c>
      <c r="O10" s="473"/>
      <c r="P10" s="473">
        <f>O10+N10</f>
        <v>11795.056000000004</v>
      </c>
      <c r="Q10" s="476">
        <f t="shared" si="0"/>
        <v>3.6323863150797386</v>
      </c>
    </row>
    <row r="11" spans="1:17" s="91" customFormat="1" ht="17.25" customHeight="1">
      <c r="A11" s="471" t="s">
        <v>152</v>
      </c>
      <c r="B11" s="472">
        <v>1709.0219999999995</v>
      </c>
      <c r="C11" s="473">
        <v>39.078</v>
      </c>
      <c r="D11" s="473">
        <f>C11+B11</f>
        <v>1748.0999999999995</v>
      </c>
      <c r="E11" s="474">
        <f>(D11/$D$8)</f>
        <v>0.12925500435212484</v>
      </c>
      <c r="F11" s="472">
        <v>1963.309</v>
      </c>
      <c r="G11" s="473">
        <v>47.231</v>
      </c>
      <c r="H11" s="473">
        <f>G11+F11</f>
        <v>2010.54</v>
      </c>
      <c r="I11" s="475">
        <f>(D11/H11-1)*100</f>
        <v>-13.053209585484527</v>
      </c>
      <c r="J11" s="472">
        <v>7740.383999999997</v>
      </c>
      <c r="K11" s="473">
        <v>158.10899999999998</v>
      </c>
      <c r="L11" s="473">
        <f>K11+J11</f>
        <v>7898.492999999998</v>
      </c>
      <c r="M11" s="474">
        <f>(L11/$L$8)</f>
        <v>0.11208035759377276</v>
      </c>
      <c r="N11" s="472">
        <v>9190.938000000007</v>
      </c>
      <c r="O11" s="473">
        <v>134.73</v>
      </c>
      <c r="P11" s="473">
        <f>O11+N11</f>
        <v>9325.668000000007</v>
      </c>
      <c r="Q11" s="476">
        <f t="shared" si="0"/>
        <v>-15.303729448657277</v>
      </c>
    </row>
    <row r="12" spans="1:17" s="91" customFormat="1" ht="17.25" customHeight="1">
      <c r="A12" s="471" t="s">
        <v>166</v>
      </c>
      <c r="B12" s="472">
        <v>1552.6009999999999</v>
      </c>
      <c r="C12" s="473">
        <v>0</v>
      </c>
      <c r="D12" s="473">
        <f aca="true" t="shared" si="1" ref="D12:D19">C12+B12</f>
        <v>1552.6009999999999</v>
      </c>
      <c r="E12" s="474">
        <f aca="true" t="shared" si="2" ref="E12:E19">(D12/$D$8)</f>
        <v>0.11479975345352865</v>
      </c>
      <c r="F12" s="472">
        <v>846.5069999999998</v>
      </c>
      <c r="G12" s="473"/>
      <c r="H12" s="473">
        <f aca="true" t="shared" si="3" ref="H12:H19">G12+F12</f>
        <v>846.5069999999998</v>
      </c>
      <c r="I12" s="475">
        <f aca="true" t="shared" si="4" ref="I12:I19">(D12/H12-1)*100</f>
        <v>83.41265931646167</v>
      </c>
      <c r="J12" s="472">
        <v>7118.3629999999985</v>
      </c>
      <c r="K12" s="473"/>
      <c r="L12" s="473">
        <f aca="true" t="shared" si="5" ref="L12:L19">K12+J12</f>
        <v>7118.3629999999985</v>
      </c>
      <c r="M12" s="474">
        <f aca="true" t="shared" si="6" ref="M12:M19">(L12/$L$8)</f>
        <v>0.10101023961435189</v>
      </c>
      <c r="N12" s="472">
        <v>4265.040999999999</v>
      </c>
      <c r="O12" s="473"/>
      <c r="P12" s="473">
        <f aca="true" t="shared" si="7" ref="P12:P19">O12+N12</f>
        <v>4265.040999999999</v>
      </c>
      <c r="Q12" s="476">
        <f aca="true" t="shared" si="8" ref="Q12:Q19">(L12/P12-1)*100</f>
        <v>66.90022440581463</v>
      </c>
    </row>
    <row r="13" spans="1:17" s="91" customFormat="1" ht="17.25" customHeight="1">
      <c r="A13" s="471" t="s">
        <v>167</v>
      </c>
      <c r="B13" s="472">
        <v>517.9749999999999</v>
      </c>
      <c r="C13" s="473">
        <v>180.65</v>
      </c>
      <c r="D13" s="473">
        <f t="shared" si="1"/>
        <v>698.6249999999999</v>
      </c>
      <c r="E13" s="474">
        <f t="shared" si="2"/>
        <v>0.051656528468338896</v>
      </c>
      <c r="F13" s="472"/>
      <c r="G13" s="473">
        <v>283.007</v>
      </c>
      <c r="H13" s="473">
        <f t="shared" si="3"/>
        <v>283.007</v>
      </c>
      <c r="I13" s="475">
        <f t="shared" si="4"/>
        <v>146.8578515725759</v>
      </c>
      <c r="J13" s="472">
        <v>1110.0980000000002</v>
      </c>
      <c r="K13" s="473">
        <v>3582.8329999999996</v>
      </c>
      <c r="L13" s="473">
        <f t="shared" si="5"/>
        <v>4692.931</v>
      </c>
      <c r="M13" s="474">
        <f t="shared" si="6"/>
        <v>0.0665931317078969</v>
      </c>
      <c r="N13" s="472"/>
      <c r="O13" s="473">
        <v>850.3649999999999</v>
      </c>
      <c r="P13" s="473">
        <f t="shared" si="7"/>
        <v>850.3649999999999</v>
      </c>
      <c r="Q13" s="476">
        <f t="shared" si="8"/>
        <v>451.87254884667175</v>
      </c>
    </row>
    <row r="14" spans="1:17" s="91" customFormat="1" ht="17.25" customHeight="1">
      <c r="A14" s="471" t="s">
        <v>163</v>
      </c>
      <c r="B14" s="472">
        <v>276.82</v>
      </c>
      <c r="C14" s="473">
        <v>0</v>
      </c>
      <c r="D14" s="473">
        <f t="shared" si="1"/>
        <v>276.82</v>
      </c>
      <c r="E14" s="474">
        <f t="shared" si="2"/>
        <v>0.020468148449605403</v>
      </c>
      <c r="F14" s="472">
        <v>339.54999999999995</v>
      </c>
      <c r="G14" s="473"/>
      <c r="H14" s="473">
        <f t="shared" si="3"/>
        <v>339.54999999999995</v>
      </c>
      <c r="I14" s="475">
        <f t="shared" si="4"/>
        <v>-18.474451479899855</v>
      </c>
      <c r="J14" s="472">
        <v>1311.21</v>
      </c>
      <c r="K14" s="473"/>
      <c r="L14" s="473">
        <f t="shared" si="5"/>
        <v>1311.21</v>
      </c>
      <c r="M14" s="474">
        <f t="shared" si="6"/>
        <v>0.018606193064997438</v>
      </c>
      <c r="N14" s="472">
        <v>1649.6350000000004</v>
      </c>
      <c r="O14" s="473"/>
      <c r="P14" s="473">
        <f t="shared" si="7"/>
        <v>1649.6350000000004</v>
      </c>
      <c r="Q14" s="476">
        <f t="shared" si="8"/>
        <v>-20.515144259184627</v>
      </c>
    </row>
    <row r="15" spans="1:17" s="91" customFormat="1" ht="17.25" customHeight="1">
      <c r="A15" s="471" t="s">
        <v>168</v>
      </c>
      <c r="B15" s="472">
        <v>265.00000000000006</v>
      </c>
      <c r="C15" s="473">
        <v>0</v>
      </c>
      <c r="D15" s="473">
        <f t="shared" si="1"/>
        <v>265.00000000000006</v>
      </c>
      <c r="E15" s="474">
        <f t="shared" si="2"/>
        <v>0.019594174334027287</v>
      </c>
      <c r="F15" s="472">
        <v>264.80000000000007</v>
      </c>
      <c r="G15" s="473"/>
      <c r="H15" s="473">
        <f t="shared" si="3"/>
        <v>264.80000000000007</v>
      </c>
      <c r="I15" s="475">
        <f t="shared" si="4"/>
        <v>0.07552870090634656</v>
      </c>
      <c r="J15" s="472">
        <v>1131.5</v>
      </c>
      <c r="K15" s="473"/>
      <c r="L15" s="473">
        <f t="shared" si="5"/>
        <v>1131.5</v>
      </c>
      <c r="M15" s="474">
        <f t="shared" si="6"/>
        <v>0.016056091284420194</v>
      </c>
      <c r="N15" s="472">
        <v>1276.1999999999998</v>
      </c>
      <c r="O15" s="473"/>
      <c r="P15" s="473">
        <f t="shared" si="7"/>
        <v>1276.1999999999998</v>
      </c>
      <c r="Q15" s="476">
        <f t="shared" si="8"/>
        <v>-11.338348221281914</v>
      </c>
    </row>
    <row r="16" spans="1:17" s="91" customFormat="1" ht="17.25" customHeight="1">
      <c r="A16" s="471" t="s">
        <v>169</v>
      </c>
      <c r="B16" s="472">
        <v>213.40300000000002</v>
      </c>
      <c r="C16" s="473">
        <v>0</v>
      </c>
      <c r="D16" s="473">
        <f t="shared" si="1"/>
        <v>213.40300000000002</v>
      </c>
      <c r="E16" s="474">
        <f t="shared" si="2"/>
        <v>0.015779077680771414</v>
      </c>
      <c r="F16" s="472">
        <v>407.169</v>
      </c>
      <c r="G16" s="473"/>
      <c r="H16" s="473">
        <f t="shared" si="3"/>
        <v>407.169</v>
      </c>
      <c r="I16" s="475">
        <f t="shared" si="4"/>
        <v>-47.588593434175976</v>
      </c>
      <c r="J16" s="472">
        <v>1075.624</v>
      </c>
      <c r="K16" s="473">
        <v>60.987</v>
      </c>
      <c r="L16" s="473">
        <f t="shared" si="5"/>
        <v>1136.611</v>
      </c>
      <c r="M16" s="474">
        <f t="shared" si="6"/>
        <v>0.016128616854508282</v>
      </c>
      <c r="N16" s="472">
        <v>1594.6540000000005</v>
      </c>
      <c r="O16" s="473"/>
      <c r="P16" s="473">
        <f t="shared" si="7"/>
        <v>1594.6540000000005</v>
      </c>
      <c r="Q16" s="476">
        <f t="shared" si="8"/>
        <v>-28.723660430413133</v>
      </c>
    </row>
    <row r="17" spans="1:17" s="91" customFormat="1" ht="17.25" customHeight="1">
      <c r="A17" s="471" t="s">
        <v>156</v>
      </c>
      <c r="B17" s="472">
        <v>135.102</v>
      </c>
      <c r="C17" s="473">
        <v>0</v>
      </c>
      <c r="D17" s="473">
        <f t="shared" si="1"/>
        <v>135.102</v>
      </c>
      <c r="E17" s="474">
        <f t="shared" si="2"/>
        <v>0.009989479776889638</v>
      </c>
      <c r="F17" s="472">
        <v>104.67699999999999</v>
      </c>
      <c r="G17" s="473"/>
      <c r="H17" s="473">
        <f t="shared" si="3"/>
        <v>104.67699999999999</v>
      </c>
      <c r="I17" s="475">
        <f t="shared" si="4"/>
        <v>29.06560180364359</v>
      </c>
      <c r="J17" s="472">
        <v>745.4309999999998</v>
      </c>
      <c r="K17" s="473"/>
      <c r="L17" s="473">
        <f t="shared" si="5"/>
        <v>745.4309999999998</v>
      </c>
      <c r="M17" s="474">
        <f t="shared" si="6"/>
        <v>0.010577735910063302</v>
      </c>
      <c r="N17" s="472">
        <v>455.9270000000002</v>
      </c>
      <c r="O17" s="473"/>
      <c r="P17" s="473">
        <f t="shared" si="7"/>
        <v>455.9270000000002</v>
      </c>
      <c r="Q17" s="476">
        <f t="shared" si="8"/>
        <v>63.49788452976013</v>
      </c>
    </row>
    <row r="18" spans="1:17" s="91" customFormat="1" ht="17.25" customHeight="1">
      <c r="A18" s="471" t="s">
        <v>162</v>
      </c>
      <c r="B18" s="472">
        <v>0</v>
      </c>
      <c r="C18" s="473">
        <v>92.99399999999997</v>
      </c>
      <c r="D18" s="473">
        <f t="shared" si="1"/>
        <v>92.99399999999997</v>
      </c>
      <c r="E18" s="474">
        <f t="shared" si="2"/>
        <v>0.006876002445352953</v>
      </c>
      <c r="F18" s="472"/>
      <c r="G18" s="473">
        <v>82.379</v>
      </c>
      <c r="H18" s="473">
        <f t="shared" si="3"/>
        <v>82.379</v>
      </c>
      <c r="I18" s="475">
        <f t="shared" si="4"/>
        <v>12.885565496060858</v>
      </c>
      <c r="J18" s="472"/>
      <c r="K18" s="473">
        <v>398.35799999999983</v>
      </c>
      <c r="L18" s="473">
        <f t="shared" si="5"/>
        <v>398.35799999999983</v>
      </c>
      <c r="M18" s="474">
        <f t="shared" si="6"/>
        <v>0.005652737438691168</v>
      </c>
      <c r="N18" s="472"/>
      <c r="O18" s="473">
        <v>312.01000000000016</v>
      </c>
      <c r="P18" s="473">
        <f t="shared" si="7"/>
        <v>312.01000000000016</v>
      </c>
      <c r="Q18" s="476">
        <f t="shared" si="8"/>
        <v>27.67475401429429</v>
      </c>
    </row>
    <row r="19" spans="1:17" s="91" customFormat="1" ht="17.25" customHeight="1">
      <c r="A19" s="471" t="s">
        <v>154</v>
      </c>
      <c r="B19" s="472">
        <v>73.796</v>
      </c>
      <c r="C19" s="473">
        <v>0</v>
      </c>
      <c r="D19" s="473">
        <f t="shared" si="1"/>
        <v>73.796</v>
      </c>
      <c r="E19" s="474">
        <f t="shared" si="2"/>
        <v>0.005456496940203311</v>
      </c>
      <c r="F19" s="472">
        <v>186.209</v>
      </c>
      <c r="G19" s="473">
        <v>0.384</v>
      </c>
      <c r="H19" s="473">
        <f t="shared" si="3"/>
        <v>186.593</v>
      </c>
      <c r="I19" s="475">
        <f t="shared" si="4"/>
        <v>-60.45082077033972</v>
      </c>
      <c r="J19" s="472">
        <v>333.64999999999986</v>
      </c>
      <c r="K19" s="473"/>
      <c r="L19" s="473">
        <f t="shared" si="5"/>
        <v>333.64999999999986</v>
      </c>
      <c r="M19" s="474">
        <f t="shared" si="6"/>
        <v>0.0047345248405185995</v>
      </c>
      <c r="N19" s="472">
        <v>939.116999999999</v>
      </c>
      <c r="O19" s="473">
        <v>6.7669999999999995</v>
      </c>
      <c r="P19" s="473">
        <f t="shared" si="7"/>
        <v>945.8839999999991</v>
      </c>
      <c r="Q19" s="476">
        <f t="shared" si="8"/>
        <v>-64.7261186361118</v>
      </c>
    </row>
    <row r="20" spans="1:17" s="91" customFormat="1" ht="17.25" customHeight="1">
      <c r="A20" s="471" t="s">
        <v>158</v>
      </c>
      <c r="B20" s="472">
        <v>0</v>
      </c>
      <c r="C20" s="473">
        <v>71.00899999999997</v>
      </c>
      <c r="D20" s="473">
        <f>C20+B20</f>
        <v>71.00899999999997</v>
      </c>
      <c r="E20" s="474">
        <f>(D20/$D$8)</f>
        <v>0.0052504253784337465</v>
      </c>
      <c r="F20" s="472"/>
      <c r="G20" s="473">
        <v>85.08799999999998</v>
      </c>
      <c r="H20" s="473">
        <f>G20+F20</f>
        <v>85.08799999999998</v>
      </c>
      <c r="I20" s="475" t="s">
        <v>46</v>
      </c>
      <c r="J20" s="472"/>
      <c r="K20" s="473">
        <v>377.88999999999965</v>
      </c>
      <c r="L20" s="473">
        <f>K20+J20</f>
        <v>377.88999999999965</v>
      </c>
      <c r="M20" s="474">
        <f>(L20/$L$8)</f>
        <v>0.005362294596084438</v>
      </c>
      <c r="N20" s="472"/>
      <c r="O20" s="473">
        <v>586.245</v>
      </c>
      <c r="P20" s="473">
        <f>O20+N20</f>
        <v>586.245</v>
      </c>
      <c r="Q20" s="476">
        <f t="shared" si="0"/>
        <v>-35.540601625600274</v>
      </c>
    </row>
    <row r="21" spans="1:17" s="91" customFormat="1" ht="17.25" customHeight="1">
      <c r="A21" s="471" t="s">
        <v>170</v>
      </c>
      <c r="B21" s="472">
        <v>0</v>
      </c>
      <c r="C21" s="473">
        <v>44.48199999999999</v>
      </c>
      <c r="D21" s="473">
        <f>C21+B21</f>
        <v>44.48199999999999</v>
      </c>
      <c r="E21" s="474">
        <f>(D21/$D$8)</f>
        <v>0.003289011557457364</v>
      </c>
      <c r="F21" s="472"/>
      <c r="G21" s="473"/>
      <c r="H21" s="473">
        <f>G21+F21</f>
        <v>0</v>
      </c>
      <c r="I21" s="475"/>
      <c r="J21" s="472"/>
      <c r="K21" s="473">
        <v>143.38999999999996</v>
      </c>
      <c r="L21" s="473">
        <f>K21+J21</f>
        <v>143.38999999999996</v>
      </c>
      <c r="M21" s="474">
        <f>(L21/$L$8)</f>
        <v>0.0020347175689553786</v>
      </c>
      <c r="N21" s="472"/>
      <c r="O21" s="473">
        <v>50.54399999999998</v>
      </c>
      <c r="P21" s="473">
        <f>O21+N21</f>
        <v>50.54399999999998</v>
      </c>
      <c r="Q21" s="476">
        <f t="shared" si="0"/>
        <v>183.6934156378601</v>
      </c>
    </row>
    <row r="22" spans="1:17" s="91" customFormat="1" ht="17.25" customHeight="1">
      <c r="A22" s="471" t="s">
        <v>171</v>
      </c>
      <c r="B22" s="472">
        <v>0</v>
      </c>
      <c r="C22" s="473">
        <v>40.45</v>
      </c>
      <c r="D22" s="473">
        <f>C22+B22</f>
        <v>40.45</v>
      </c>
      <c r="E22" s="474">
        <f>(D22/$D$8)</f>
        <v>0.002990884346458127</v>
      </c>
      <c r="F22" s="472"/>
      <c r="G22" s="473"/>
      <c r="H22" s="473">
        <f>G22+F22</f>
        <v>0</v>
      </c>
      <c r="I22" s="475"/>
      <c r="J22" s="472"/>
      <c r="K22" s="473">
        <v>88.04</v>
      </c>
      <c r="L22" s="473">
        <f>K22+J22</f>
        <v>88.04</v>
      </c>
      <c r="M22" s="474">
        <f>(L22/$L$8)</f>
        <v>0.0012492958698014616</v>
      </c>
      <c r="N22" s="472"/>
      <c r="O22" s="473">
        <v>25.299999999999997</v>
      </c>
      <c r="P22" s="473">
        <f>O22+N22</f>
        <v>25.299999999999997</v>
      </c>
      <c r="Q22" s="476">
        <f t="shared" si="0"/>
        <v>247.98418972332024</v>
      </c>
    </row>
    <row r="23" spans="1:17" s="91" customFormat="1" ht="17.25" customHeight="1">
      <c r="A23" s="471" t="s">
        <v>157</v>
      </c>
      <c r="B23" s="472">
        <v>33.549</v>
      </c>
      <c r="C23" s="473">
        <v>0</v>
      </c>
      <c r="D23" s="473">
        <f>C23+B23</f>
        <v>33.549</v>
      </c>
      <c r="E23" s="474">
        <f>(D23/$D$8)</f>
        <v>0.0024806224706878537</v>
      </c>
      <c r="F23" s="472">
        <v>36.410000000000004</v>
      </c>
      <c r="G23" s="473"/>
      <c r="H23" s="473">
        <f>G23+F23</f>
        <v>36.410000000000004</v>
      </c>
      <c r="I23" s="475">
        <f>(D23/H23-1)*100</f>
        <v>-7.8577313924746095</v>
      </c>
      <c r="J23" s="472">
        <v>313.65400000000005</v>
      </c>
      <c r="K23" s="473"/>
      <c r="L23" s="473">
        <f>K23+J23</f>
        <v>313.65400000000005</v>
      </c>
      <c r="M23" s="474">
        <f>(L23/$L$8)</f>
        <v>0.004450779722247929</v>
      </c>
      <c r="N23" s="472">
        <v>218.81100000000004</v>
      </c>
      <c r="O23" s="473"/>
      <c r="P23" s="473">
        <f>O23+N23</f>
        <v>218.81100000000004</v>
      </c>
      <c r="Q23" s="476">
        <f>(L23/P23-1)*100</f>
        <v>43.344713017170065</v>
      </c>
    </row>
    <row r="24" spans="1:17" s="91" customFormat="1" ht="17.25" customHeight="1" thickBot="1">
      <c r="A24" s="477" t="s">
        <v>164</v>
      </c>
      <c r="B24" s="478">
        <v>0</v>
      </c>
      <c r="C24" s="479">
        <v>234.51800000000003</v>
      </c>
      <c r="D24" s="479">
        <f>C24+B24</f>
        <v>234.51800000000003</v>
      </c>
      <c r="E24" s="480">
        <f>(D24/$D$8)</f>
        <v>0.017340326703650606</v>
      </c>
      <c r="F24" s="478">
        <v>1095.0690000000002</v>
      </c>
      <c r="G24" s="479">
        <v>479.62899999999996</v>
      </c>
      <c r="H24" s="479">
        <f>G24+F24</f>
        <v>1574.698</v>
      </c>
      <c r="I24" s="481">
        <f>(D24/H24-1)*100</f>
        <v>-85.10711260190843</v>
      </c>
      <c r="J24" s="478">
        <v>1172.337</v>
      </c>
      <c r="K24" s="479">
        <v>1866.532</v>
      </c>
      <c r="L24" s="479">
        <f>K24+J24</f>
        <v>3038.8689999999997</v>
      </c>
      <c r="M24" s="480">
        <f>(L24/$L$8)</f>
        <v>0.043121836558015644</v>
      </c>
      <c r="N24" s="478">
        <v>5139.703000000001</v>
      </c>
      <c r="O24" s="479">
        <v>2258.4275999999995</v>
      </c>
      <c r="P24" s="479">
        <f>O24+N24</f>
        <v>7398.1306</v>
      </c>
      <c r="Q24" s="482">
        <f>(L24/P24-1)*100</f>
        <v>-58.923825973010004</v>
      </c>
    </row>
    <row r="25" s="90" customFormat="1" ht="6.75" customHeight="1" thickTop="1">
      <c r="A25" s="105"/>
    </row>
    <row r="26" ht="14.25">
      <c r="A26" s="105" t="s">
        <v>39</v>
      </c>
    </row>
    <row r="27" ht="14.25">
      <c r="A27" s="88" t="s">
        <v>28</v>
      </c>
    </row>
  </sheetData>
  <sheetProtection/>
  <mergeCells count="14">
    <mergeCell ref="I6:I7"/>
    <mergeCell ref="Q6:Q7"/>
    <mergeCell ref="M6:M7"/>
    <mergeCell ref="N6:P6"/>
    <mergeCell ref="N1:Q1"/>
    <mergeCell ref="B5:I5"/>
    <mergeCell ref="J5:Q5"/>
    <mergeCell ref="A3:Q3"/>
    <mergeCell ref="A4:Q4"/>
    <mergeCell ref="J6:L6"/>
    <mergeCell ref="B6:D6"/>
    <mergeCell ref="F6:H6"/>
    <mergeCell ref="A5:A7"/>
    <mergeCell ref="E6:E7"/>
  </mergeCells>
  <conditionalFormatting sqref="Q25:Q65536 I25:I65536 Q3 I3">
    <cfRule type="cellIs" priority="8" dxfId="93" operator="lessThan" stopIfTrue="1">
      <formula>0</formula>
    </cfRule>
  </conditionalFormatting>
  <conditionalFormatting sqref="I8:I24 Q8:Q24">
    <cfRule type="cellIs" priority="9" dxfId="93" operator="lessThan" stopIfTrue="1">
      <formula>0</formula>
    </cfRule>
    <cfRule type="cellIs" priority="10" dxfId="95" operator="greaterThanOrEqual" stopIfTrue="1">
      <formula>0</formula>
    </cfRule>
  </conditionalFormatting>
  <conditionalFormatting sqref="I5 Q5">
    <cfRule type="cellIs" priority="1" dxfId="93" operator="lessThan" stopIfTrue="1">
      <formula>0</formula>
    </cfRule>
  </conditionalFormatting>
  <hyperlinks>
    <hyperlink ref="N1:Q1" location="INDICE!A1" display="Volve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47"/>
  <sheetViews>
    <sheetView showGridLines="0" zoomScale="80" zoomScaleNormal="80" zoomScalePageLayoutView="0" workbookViewId="0" topLeftCell="A1">
      <selection activeCell="T10" sqref="T10:W45"/>
    </sheetView>
  </sheetViews>
  <sheetFormatPr defaultColWidth="8.00390625" defaultRowHeight="15"/>
  <cols>
    <col min="1" max="1" width="29.8515625" style="112" customWidth="1"/>
    <col min="2" max="2" width="10.57421875" style="112" bestFit="1" customWidth="1"/>
    <col min="3" max="3" width="12.421875" style="112" bestFit="1" customWidth="1"/>
    <col min="4" max="4" width="9.57421875" style="112" bestFit="1" customWidth="1"/>
    <col min="5" max="5" width="11.7109375" style="112" bestFit="1" customWidth="1"/>
    <col min="6" max="6" width="11.7109375" style="112" customWidth="1"/>
    <col min="7" max="7" width="10.7109375" style="112" customWidth="1"/>
    <col min="8" max="8" width="10.421875" style="112" bestFit="1" customWidth="1"/>
    <col min="9" max="9" width="11.7109375" style="112" bestFit="1" customWidth="1"/>
    <col min="10" max="10" width="9.57421875" style="112" bestFit="1" customWidth="1"/>
    <col min="11" max="11" width="11.7109375" style="112" bestFit="1" customWidth="1"/>
    <col min="12" max="12" width="10.8515625" style="112" customWidth="1"/>
    <col min="13" max="13" width="9.421875" style="112" customWidth="1"/>
    <col min="14" max="14" width="11.140625" style="112" customWidth="1"/>
    <col min="15" max="15" width="12.421875" style="112" bestFit="1" customWidth="1"/>
    <col min="16" max="16" width="9.421875" style="112" customWidth="1"/>
    <col min="17" max="17" width="10.57421875" style="112" bestFit="1" customWidth="1"/>
    <col min="18" max="18" width="12.7109375" style="112" bestFit="1" customWidth="1"/>
    <col min="19" max="19" width="10.140625" style="112" customWidth="1"/>
    <col min="20" max="21" width="11.140625" style="112" bestFit="1" customWidth="1"/>
    <col min="22" max="23" width="10.28125" style="112" customWidth="1"/>
    <col min="24" max="24" width="12.7109375" style="112" customWidth="1"/>
    <col min="25" max="25" width="9.8515625" style="112" bestFit="1" customWidth="1"/>
    <col min="26" max="16384" width="8.00390625" style="112" customWidth="1"/>
  </cols>
  <sheetData>
    <row r="1" spans="24:25" ht="18.75" thickBot="1">
      <c r="X1" s="596" t="s">
        <v>27</v>
      </c>
      <c r="Y1" s="597"/>
    </row>
    <row r="2" ht="5.25" customHeight="1" thickBot="1"/>
    <row r="3" spans="1:25" ht="24.75" customHeight="1" thickTop="1">
      <c r="A3" s="598" t="s">
        <v>44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600"/>
    </row>
    <row r="4" spans="1:25" ht="21" customHeight="1" thickBot="1">
      <c r="A4" s="612" t="s">
        <v>43</v>
      </c>
      <c r="B4" s="613"/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613"/>
      <c r="P4" s="613"/>
      <c r="Q4" s="613"/>
      <c r="R4" s="613"/>
      <c r="S4" s="613"/>
      <c r="T4" s="613"/>
      <c r="U4" s="613"/>
      <c r="V4" s="613"/>
      <c r="W4" s="613"/>
      <c r="X4" s="613"/>
      <c r="Y4" s="614"/>
    </row>
    <row r="5" spans="1:25" s="131" customFormat="1" ht="19.5" customHeight="1" thickBot="1" thickTop="1">
      <c r="A5" s="601" t="s">
        <v>42</v>
      </c>
      <c r="B5" s="616" t="s">
        <v>35</v>
      </c>
      <c r="C5" s="617"/>
      <c r="D5" s="617"/>
      <c r="E5" s="617"/>
      <c r="F5" s="617"/>
      <c r="G5" s="617"/>
      <c r="H5" s="617"/>
      <c r="I5" s="617"/>
      <c r="J5" s="618"/>
      <c r="K5" s="618"/>
      <c r="L5" s="618"/>
      <c r="M5" s="619"/>
      <c r="N5" s="620" t="s">
        <v>34</v>
      </c>
      <c r="O5" s="617"/>
      <c r="P5" s="617"/>
      <c r="Q5" s="617"/>
      <c r="R5" s="617"/>
      <c r="S5" s="617"/>
      <c r="T5" s="617"/>
      <c r="U5" s="617"/>
      <c r="V5" s="617"/>
      <c r="W5" s="617"/>
      <c r="X5" s="617"/>
      <c r="Y5" s="619"/>
    </row>
    <row r="6" spans="1:25" s="130" customFormat="1" ht="26.25" customHeight="1" thickBot="1">
      <c r="A6" s="602"/>
      <c r="B6" s="608" t="s">
        <v>149</v>
      </c>
      <c r="C6" s="609"/>
      <c r="D6" s="609"/>
      <c r="E6" s="609"/>
      <c r="F6" s="610"/>
      <c r="G6" s="605" t="s">
        <v>33</v>
      </c>
      <c r="H6" s="608" t="s">
        <v>146</v>
      </c>
      <c r="I6" s="609"/>
      <c r="J6" s="609"/>
      <c r="K6" s="609"/>
      <c r="L6" s="610"/>
      <c r="M6" s="605" t="s">
        <v>32</v>
      </c>
      <c r="N6" s="615" t="s">
        <v>147</v>
      </c>
      <c r="O6" s="609"/>
      <c r="P6" s="609"/>
      <c r="Q6" s="609"/>
      <c r="R6" s="609"/>
      <c r="S6" s="605" t="s">
        <v>33</v>
      </c>
      <c r="T6" s="615" t="s">
        <v>148</v>
      </c>
      <c r="U6" s="609"/>
      <c r="V6" s="609"/>
      <c r="W6" s="609"/>
      <c r="X6" s="609"/>
      <c r="Y6" s="605" t="s">
        <v>32</v>
      </c>
    </row>
    <row r="7" spans="1:25" s="125" customFormat="1" ht="26.25" customHeight="1">
      <c r="A7" s="603"/>
      <c r="B7" s="588" t="s">
        <v>21</v>
      </c>
      <c r="C7" s="589"/>
      <c r="D7" s="590" t="s">
        <v>20</v>
      </c>
      <c r="E7" s="591"/>
      <c r="F7" s="592" t="s">
        <v>16</v>
      </c>
      <c r="G7" s="606"/>
      <c r="H7" s="588" t="s">
        <v>21</v>
      </c>
      <c r="I7" s="589"/>
      <c r="J7" s="590" t="s">
        <v>20</v>
      </c>
      <c r="K7" s="591"/>
      <c r="L7" s="592" t="s">
        <v>16</v>
      </c>
      <c r="M7" s="606"/>
      <c r="N7" s="589" t="s">
        <v>21</v>
      </c>
      <c r="O7" s="589"/>
      <c r="P7" s="594" t="s">
        <v>20</v>
      </c>
      <c r="Q7" s="589"/>
      <c r="R7" s="592" t="s">
        <v>16</v>
      </c>
      <c r="S7" s="606"/>
      <c r="T7" s="595" t="s">
        <v>21</v>
      </c>
      <c r="U7" s="591"/>
      <c r="V7" s="590" t="s">
        <v>20</v>
      </c>
      <c r="W7" s="611"/>
      <c r="X7" s="592" t="s">
        <v>16</v>
      </c>
      <c r="Y7" s="606"/>
    </row>
    <row r="8" spans="1:25" s="125" customFormat="1" ht="31.5" thickBot="1">
      <c r="A8" s="604"/>
      <c r="B8" s="128" t="s">
        <v>18</v>
      </c>
      <c r="C8" s="126" t="s">
        <v>17</v>
      </c>
      <c r="D8" s="127" t="s">
        <v>18</v>
      </c>
      <c r="E8" s="126" t="s">
        <v>17</v>
      </c>
      <c r="F8" s="593"/>
      <c r="G8" s="607"/>
      <c r="H8" s="128" t="s">
        <v>18</v>
      </c>
      <c r="I8" s="126" t="s">
        <v>17</v>
      </c>
      <c r="J8" s="127" t="s">
        <v>18</v>
      </c>
      <c r="K8" s="126" t="s">
        <v>17</v>
      </c>
      <c r="L8" s="593"/>
      <c r="M8" s="607"/>
      <c r="N8" s="129" t="s">
        <v>18</v>
      </c>
      <c r="O8" s="126" t="s">
        <v>17</v>
      </c>
      <c r="P8" s="127" t="s">
        <v>18</v>
      </c>
      <c r="Q8" s="126" t="s">
        <v>17</v>
      </c>
      <c r="R8" s="593"/>
      <c r="S8" s="607"/>
      <c r="T8" s="128" t="s">
        <v>18</v>
      </c>
      <c r="U8" s="126" t="s">
        <v>17</v>
      </c>
      <c r="V8" s="127" t="s">
        <v>18</v>
      </c>
      <c r="W8" s="126" t="s">
        <v>17</v>
      </c>
      <c r="X8" s="593"/>
      <c r="Y8" s="607"/>
    </row>
    <row r="9" spans="1:25" s="114" customFormat="1" ht="18" customHeight="1" thickBot="1" thickTop="1">
      <c r="A9" s="124" t="s">
        <v>23</v>
      </c>
      <c r="B9" s="123">
        <f>SUM(B10:B45)</f>
        <v>465961</v>
      </c>
      <c r="C9" s="117">
        <f>SUM(C10:C45)</f>
        <v>433249</v>
      </c>
      <c r="D9" s="118">
        <f>SUM(D10:D45)</f>
        <v>419</v>
      </c>
      <c r="E9" s="117">
        <f>SUM(E10:E45)</f>
        <v>267</v>
      </c>
      <c r="F9" s="116">
        <f>SUM(B9:E9)</f>
        <v>899896</v>
      </c>
      <c r="G9" s="120">
        <f aca="true" t="shared" si="0" ref="G9:G45">F9/$F$9</f>
        <v>1</v>
      </c>
      <c r="H9" s="119">
        <f>SUM(H10:H45)</f>
        <v>424520</v>
      </c>
      <c r="I9" s="117">
        <f>SUM(I10:I45)</f>
        <v>417357</v>
      </c>
      <c r="J9" s="118">
        <f>SUM(J10:J45)</f>
        <v>2463</v>
      </c>
      <c r="K9" s="117">
        <f>SUM(K10:K45)</f>
        <v>2559</v>
      </c>
      <c r="L9" s="116">
        <f>SUM(H9:K9)</f>
        <v>846899</v>
      </c>
      <c r="M9" s="122">
        <f>IF(ISERROR(F9/L9-1),"         /0",(F9/L9-1))</f>
        <v>0.06257770997486123</v>
      </c>
      <c r="N9" s="121">
        <f>SUM(N10:N45)</f>
        <v>2358884</v>
      </c>
      <c r="O9" s="117">
        <f>SUM(O10:O45)</f>
        <v>2203505</v>
      </c>
      <c r="P9" s="118">
        <f>SUM(P10:P45)</f>
        <v>14366</v>
      </c>
      <c r="Q9" s="117">
        <f>SUM(Q10:Q45)</f>
        <v>9853</v>
      </c>
      <c r="R9" s="116">
        <f>SUM(N9:Q9)</f>
        <v>4586608</v>
      </c>
      <c r="S9" s="120">
        <f aca="true" t="shared" si="1" ref="S9:S45">R9/$R$9</f>
        <v>1</v>
      </c>
      <c r="T9" s="119">
        <f>SUM(T10:T45)</f>
        <v>2133573</v>
      </c>
      <c r="U9" s="117">
        <f>SUM(U10:U45)</f>
        <v>2048133</v>
      </c>
      <c r="V9" s="118">
        <f>SUM(V10:V45)</f>
        <v>18566</v>
      </c>
      <c r="W9" s="117">
        <f>SUM(W10:W45)</f>
        <v>19446</v>
      </c>
      <c r="X9" s="116">
        <f>SUM(T9:W9)</f>
        <v>4219718</v>
      </c>
      <c r="Y9" s="115">
        <f>IF(ISERROR(R9/X9-1),"         /0",(R9/X9-1))</f>
        <v>0.08694656846737159</v>
      </c>
    </row>
    <row r="10" spans="1:25" ht="19.5" customHeight="1" thickTop="1">
      <c r="A10" s="443" t="s">
        <v>151</v>
      </c>
      <c r="B10" s="445">
        <v>141552</v>
      </c>
      <c r="C10" s="446">
        <v>133059</v>
      </c>
      <c r="D10" s="447">
        <v>18</v>
      </c>
      <c r="E10" s="446">
        <v>0</v>
      </c>
      <c r="F10" s="448">
        <f>SUM(B10:E10)</f>
        <v>274629</v>
      </c>
      <c r="G10" s="449">
        <f t="shared" si="0"/>
        <v>0.30517859841581696</v>
      </c>
      <c r="H10" s="450">
        <v>129727</v>
      </c>
      <c r="I10" s="446">
        <v>127678</v>
      </c>
      <c r="J10" s="447">
        <v>2338</v>
      </c>
      <c r="K10" s="446">
        <v>2438</v>
      </c>
      <c r="L10" s="448">
        <f>SUM(H10:K10)</f>
        <v>262181</v>
      </c>
      <c r="M10" s="451">
        <f>IF(ISERROR(F10/L10-1),"         /0",(F10/L10-1))</f>
        <v>0.04747865024544118</v>
      </c>
      <c r="N10" s="445">
        <v>705238</v>
      </c>
      <c r="O10" s="446">
        <v>655327</v>
      </c>
      <c r="P10" s="447">
        <v>5183</v>
      </c>
      <c r="Q10" s="446">
        <v>5690</v>
      </c>
      <c r="R10" s="448">
        <f>SUM(N10:Q10)</f>
        <v>1371438</v>
      </c>
      <c r="S10" s="449">
        <f t="shared" si="1"/>
        <v>0.29900920244328705</v>
      </c>
      <c r="T10" s="450">
        <v>637902</v>
      </c>
      <c r="U10" s="446">
        <v>612282</v>
      </c>
      <c r="V10" s="447">
        <v>16901</v>
      </c>
      <c r="W10" s="446">
        <v>18047</v>
      </c>
      <c r="X10" s="448">
        <f>SUM(T10:W10)</f>
        <v>1285132</v>
      </c>
      <c r="Y10" s="452">
        <f>IF(ISERROR(R10/X10-1),"         /0",IF(R10/X10&gt;5,"  *  ",(R10/X10-1)))</f>
        <v>0.06715730368553574</v>
      </c>
    </row>
    <row r="11" spans="1:25" ht="19.5" customHeight="1">
      <c r="A11" s="453" t="s">
        <v>156</v>
      </c>
      <c r="B11" s="405">
        <v>66910</v>
      </c>
      <c r="C11" s="406">
        <v>58906</v>
      </c>
      <c r="D11" s="407">
        <v>0</v>
      </c>
      <c r="E11" s="406">
        <v>0</v>
      </c>
      <c r="F11" s="408">
        <f>SUM(B11:E11)</f>
        <v>125816</v>
      </c>
      <c r="G11" s="409">
        <f t="shared" si="0"/>
        <v>0.13981171157555985</v>
      </c>
      <c r="H11" s="410">
        <v>56628</v>
      </c>
      <c r="I11" s="406">
        <v>53584</v>
      </c>
      <c r="J11" s="407"/>
      <c r="K11" s="406"/>
      <c r="L11" s="408">
        <f>SUM(H11:K11)</f>
        <v>110212</v>
      </c>
      <c r="M11" s="411">
        <f>IF(ISERROR(F11/L11-1),"         /0",(F11/L11-1))</f>
        <v>0.14158167894603135</v>
      </c>
      <c r="N11" s="405">
        <v>326891</v>
      </c>
      <c r="O11" s="406">
        <v>296788</v>
      </c>
      <c r="P11" s="407"/>
      <c r="Q11" s="406"/>
      <c r="R11" s="408">
        <f>SUM(N11:Q11)</f>
        <v>623679</v>
      </c>
      <c r="S11" s="409">
        <f t="shared" si="1"/>
        <v>0.13597826541967398</v>
      </c>
      <c r="T11" s="410">
        <v>292382</v>
      </c>
      <c r="U11" s="406">
        <v>269618</v>
      </c>
      <c r="V11" s="407"/>
      <c r="W11" s="406"/>
      <c r="X11" s="408">
        <f>SUM(T11:W11)</f>
        <v>562000</v>
      </c>
      <c r="Y11" s="412">
        <f>IF(ISERROR(R11/X11-1),"         /0",IF(R11/X11&gt;5,"  *  ",(R11/X11-1)))</f>
        <v>0.10974911032028478</v>
      </c>
    </row>
    <row r="12" spans="1:25" ht="19.5" customHeight="1">
      <c r="A12" s="453" t="s">
        <v>172</v>
      </c>
      <c r="B12" s="405">
        <v>26183</v>
      </c>
      <c r="C12" s="406">
        <v>24403</v>
      </c>
      <c r="D12" s="407">
        <v>0</v>
      </c>
      <c r="E12" s="406">
        <v>0</v>
      </c>
      <c r="F12" s="408">
        <f>SUM(B12:E12)</f>
        <v>50586</v>
      </c>
      <c r="G12" s="409">
        <f>F12/$F$9</f>
        <v>0.056213162409878475</v>
      </c>
      <c r="H12" s="410">
        <v>33338</v>
      </c>
      <c r="I12" s="406">
        <v>31659</v>
      </c>
      <c r="J12" s="407"/>
      <c r="K12" s="406"/>
      <c r="L12" s="408">
        <f>SUM(H12:K12)</f>
        <v>64997</v>
      </c>
      <c r="M12" s="411">
        <f>IF(ISERROR(F12/L12-1),"         /0",(F12/L12-1))</f>
        <v>-0.22171792544271274</v>
      </c>
      <c r="N12" s="405">
        <v>142635</v>
      </c>
      <c r="O12" s="406">
        <v>143932</v>
      </c>
      <c r="P12" s="407"/>
      <c r="Q12" s="406"/>
      <c r="R12" s="408">
        <f>SUM(N12:Q12)</f>
        <v>286567</v>
      </c>
      <c r="S12" s="409">
        <f>R12/$R$9</f>
        <v>0.06247906949972616</v>
      </c>
      <c r="T12" s="410">
        <v>158748</v>
      </c>
      <c r="U12" s="406">
        <v>156524</v>
      </c>
      <c r="V12" s="407"/>
      <c r="W12" s="406"/>
      <c r="X12" s="408">
        <f>SUM(T12:W12)</f>
        <v>315272</v>
      </c>
      <c r="Y12" s="412">
        <f>IF(ISERROR(R12/X12-1),"         /0",IF(R12/X12&gt;5,"  *  ",(R12/X12-1)))</f>
        <v>-0.09104836458676957</v>
      </c>
    </row>
    <row r="13" spans="1:25" ht="19.5" customHeight="1">
      <c r="A13" s="453" t="s">
        <v>152</v>
      </c>
      <c r="B13" s="405">
        <v>21271</v>
      </c>
      <c r="C13" s="406">
        <v>21069</v>
      </c>
      <c r="D13" s="407">
        <v>0</v>
      </c>
      <c r="E13" s="406">
        <v>0</v>
      </c>
      <c r="F13" s="408">
        <f>SUM(B13:E13)</f>
        <v>42340</v>
      </c>
      <c r="G13" s="409">
        <f>F13/$F$9</f>
        <v>0.04704988131961916</v>
      </c>
      <c r="H13" s="410">
        <v>16247</v>
      </c>
      <c r="I13" s="406">
        <v>16451</v>
      </c>
      <c r="J13" s="407"/>
      <c r="K13" s="406"/>
      <c r="L13" s="408">
        <f>SUM(H13:K13)</f>
        <v>32698</v>
      </c>
      <c r="M13" s="411">
        <f>IF(ISERROR(F13/L13-1),"         /0",(F13/L13-1))</f>
        <v>0.2948804208208453</v>
      </c>
      <c r="N13" s="405">
        <v>88957</v>
      </c>
      <c r="O13" s="406">
        <v>85303</v>
      </c>
      <c r="P13" s="407">
        <v>549</v>
      </c>
      <c r="Q13" s="406">
        <v>559</v>
      </c>
      <c r="R13" s="408">
        <f>SUM(N13:Q13)</f>
        <v>175368</v>
      </c>
      <c r="S13" s="409">
        <f>R13/$R$9</f>
        <v>0.03823479137523852</v>
      </c>
      <c r="T13" s="410">
        <v>75610</v>
      </c>
      <c r="U13" s="406">
        <v>77219</v>
      </c>
      <c r="V13" s="407">
        <v>517</v>
      </c>
      <c r="W13" s="406">
        <v>515</v>
      </c>
      <c r="X13" s="408">
        <f>SUM(T13:W13)</f>
        <v>153861</v>
      </c>
      <c r="Y13" s="412">
        <f>IF(ISERROR(R13/X13-1),"         /0",IF(R13/X13&gt;5,"  *  ",(R13/X13-1)))</f>
        <v>0.13978201103593513</v>
      </c>
    </row>
    <row r="14" spans="1:25" ht="19.5" customHeight="1">
      <c r="A14" s="453" t="s">
        <v>173</v>
      </c>
      <c r="B14" s="405">
        <v>21082</v>
      </c>
      <c r="C14" s="406">
        <v>20056</v>
      </c>
      <c r="D14" s="407">
        <v>0</v>
      </c>
      <c r="E14" s="406">
        <v>0</v>
      </c>
      <c r="F14" s="408">
        <f>SUM(B14:E14)</f>
        <v>41138</v>
      </c>
      <c r="G14" s="409">
        <f>F14/$F$9</f>
        <v>0.045714171415363554</v>
      </c>
      <c r="H14" s="410">
        <v>18268</v>
      </c>
      <c r="I14" s="406">
        <v>18413</v>
      </c>
      <c r="J14" s="407"/>
      <c r="K14" s="406"/>
      <c r="L14" s="408">
        <f>SUM(H14:K14)</f>
        <v>36681</v>
      </c>
      <c r="M14" s="411">
        <f>IF(ISERROR(F14/L14-1),"         /0",(F14/L14-1))</f>
        <v>0.12150704724516781</v>
      </c>
      <c r="N14" s="405">
        <v>101942</v>
      </c>
      <c r="O14" s="406">
        <v>98035</v>
      </c>
      <c r="P14" s="407">
        <v>0</v>
      </c>
      <c r="Q14" s="406"/>
      <c r="R14" s="408">
        <f>SUM(N14:Q14)</f>
        <v>199977</v>
      </c>
      <c r="S14" s="409">
        <f>R14/$R$9</f>
        <v>0.04360019430481087</v>
      </c>
      <c r="T14" s="410">
        <v>92806</v>
      </c>
      <c r="U14" s="406">
        <v>92351</v>
      </c>
      <c r="V14" s="407"/>
      <c r="W14" s="406"/>
      <c r="X14" s="408">
        <f>SUM(T14:W14)</f>
        <v>185157</v>
      </c>
      <c r="Y14" s="412">
        <f>IF(ISERROR(R14/X14-1),"         /0",IF(R14/X14&gt;5,"  *  ",(R14/X14-1)))</f>
        <v>0.08004018211571795</v>
      </c>
    </row>
    <row r="15" spans="1:25" ht="19.5" customHeight="1">
      <c r="A15" s="453" t="s">
        <v>174</v>
      </c>
      <c r="B15" s="405">
        <v>19992</v>
      </c>
      <c r="C15" s="406">
        <v>19129</v>
      </c>
      <c r="D15" s="407">
        <v>0</v>
      </c>
      <c r="E15" s="406">
        <v>0</v>
      </c>
      <c r="F15" s="408">
        <f>SUM(B15:E15)</f>
        <v>39121</v>
      </c>
      <c r="G15" s="409">
        <f>F15/$F$9</f>
        <v>0.043472801301483725</v>
      </c>
      <c r="H15" s="410">
        <v>17026</v>
      </c>
      <c r="I15" s="406">
        <v>17453</v>
      </c>
      <c r="J15" s="407"/>
      <c r="K15" s="406"/>
      <c r="L15" s="408">
        <f>SUM(H15:K15)</f>
        <v>34479</v>
      </c>
      <c r="M15" s="411">
        <f>IF(ISERROR(F15/L15-1),"         /0",(F15/L15-1))</f>
        <v>0.13463267496157072</v>
      </c>
      <c r="N15" s="405">
        <v>107563</v>
      </c>
      <c r="O15" s="406">
        <v>99424</v>
      </c>
      <c r="P15" s="407"/>
      <c r="Q15" s="406"/>
      <c r="R15" s="408">
        <f>SUM(N15:Q15)</f>
        <v>206987</v>
      </c>
      <c r="S15" s="409">
        <f>R15/$R$9</f>
        <v>0.04512855687689028</v>
      </c>
      <c r="T15" s="410">
        <v>93961</v>
      </c>
      <c r="U15" s="406">
        <v>89328</v>
      </c>
      <c r="V15" s="407"/>
      <c r="W15" s="406"/>
      <c r="X15" s="408">
        <f>SUM(T15:W15)</f>
        <v>183289</v>
      </c>
      <c r="Y15" s="412">
        <f>IF(ISERROR(R15/X15-1),"         /0",IF(R15/X15&gt;5,"  *  ",(R15/X15-1)))</f>
        <v>0.12929308360021596</v>
      </c>
    </row>
    <row r="16" spans="1:25" ht="19.5" customHeight="1">
      <c r="A16" s="453" t="s">
        <v>175</v>
      </c>
      <c r="B16" s="405">
        <v>17042</v>
      </c>
      <c r="C16" s="406">
        <v>16483</v>
      </c>
      <c r="D16" s="407">
        <v>0</v>
      </c>
      <c r="E16" s="406">
        <v>0</v>
      </c>
      <c r="F16" s="408">
        <f>SUM(B16:E16)</f>
        <v>33525</v>
      </c>
      <c r="G16" s="409">
        <f>F16/$F$9</f>
        <v>0.0372543049419044</v>
      </c>
      <c r="H16" s="410">
        <v>16560</v>
      </c>
      <c r="I16" s="406">
        <v>16603</v>
      </c>
      <c r="J16" s="407"/>
      <c r="K16" s="406"/>
      <c r="L16" s="408">
        <f>SUM(H16:K16)</f>
        <v>33163</v>
      </c>
      <c r="M16" s="411">
        <f>IF(ISERROR(F16/L16-1),"         /0",(F16/L16-1))</f>
        <v>0.010915779633929423</v>
      </c>
      <c r="N16" s="405">
        <v>96113</v>
      </c>
      <c r="O16" s="406">
        <v>91338</v>
      </c>
      <c r="P16" s="407"/>
      <c r="Q16" s="406"/>
      <c r="R16" s="408">
        <f>SUM(N16:Q16)</f>
        <v>187451</v>
      </c>
      <c r="S16" s="409">
        <f>R16/$R$9</f>
        <v>0.0408692000711637</v>
      </c>
      <c r="T16" s="410">
        <v>89223</v>
      </c>
      <c r="U16" s="406">
        <v>86504</v>
      </c>
      <c r="V16" s="407"/>
      <c r="W16" s="406"/>
      <c r="X16" s="408">
        <f>SUM(T16:W16)</f>
        <v>175727</v>
      </c>
      <c r="Y16" s="412">
        <f>IF(ISERROR(R16/X16-1),"         /0",IF(R16/X16&gt;5,"  *  ",(R16/X16-1)))</f>
        <v>0.06671712372031613</v>
      </c>
    </row>
    <row r="17" spans="1:25" ht="19.5" customHeight="1">
      <c r="A17" s="453" t="s">
        <v>176</v>
      </c>
      <c r="B17" s="405">
        <v>12715</v>
      </c>
      <c r="C17" s="406">
        <v>12412</v>
      </c>
      <c r="D17" s="407">
        <v>0</v>
      </c>
      <c r="E17" s="406">
        <v>0</v>
      </c>
      <c r="F17" s="408">
        <f aca="true" t="shared" si="2" ref="F17:F29">SUM(B17:E17)</f>
        <v>25127</v>
      </c>
      <c r="G17" s="409">
        <f aca="true" t="shared" si="3" ref="G17:G29">F17/$F$9</f>
        <v>0.02792211544445136</v>
      </c>
      <c r="H17" s="410">
        <v>11286</v>
      </c>
      <c r="I17" s="406">
        <v>11253</v>
      </c>
      <c r="J17" s="407"/>
      <c r="K17" s="406"/>
      <c r="L17" s="408">
        <f aca="true" t="shared" si="4" ref="L17:L29">SUM(H17:K17)</f>
        <v>22539</v>
      </c>
      <c r="M17" s="411">
        <f aca="true" t="shared" si="5" ref="M17:M29">IF(ISERROR(F17/L17-1),"         /0",(F17/L17-1))</f>
        <v>0.11482319535028163</v>
      </c>
      <c r="N17" s="405">
        <v>62352</v>
      </c>
      <c r="O17" s="406">
        <v>58747</v>
      </c>
      <c r="P17" s="407"/>
      <c r="Q17" s="406"/>
      <c r="R17" s="408">
        <f aca="true" t="shared" si="6" ref="R17:R29">SUM(N17:Q17)</f>
        <v>121099</v>
      </c>
      <c r="S17" s="409">
        <f aca="true" t="shared" si="7" ref="S17:S29">R17/$R$9</f>
        <v>0.02640273596522746</v>
      </c>
      <c r="T17" s="410">
        <v>54683</v>
      </c>
      <c r="U17" s="406">
        <v>52695</v>
      </c>
      <c r="V17" s="407"/>
      <c r="W17" s="406"/>
      <c r="X17" s="408">
        <f aca="true" t="shared" si="8" ref="X17:X29">SUM(T17:W17)</f>
        <v>107378</v>
      </c>
      <c r="Y17" s="412">
        <f aca="true" t="shared" si="9" ref="Y17:Y29">IF(ISERROR(R17/X17-1),"         /0",IF(R17/X17&gt;5,"  *  ",(R17/X17-1)))</f>
        <v>0.1277822272718807</v>
      </c>
    </row>
    <row r="18" spans="1:25" ht="19.5" customHeight="1">
      <c r="A18" s="453" t="s">
        <v>177</v>
      </c>
      <c r="B18" s="405">
        <v>12507</v>
      </c>
      <c r="C18" s="406">
        <v>12480</v>
      </c>
      <c r="D18" s="407">
        <v>0</v>
      </c>
      <c r="E18" s="406">
        <v>0</v>
      </c>
      <c r="F18" s="408">
        <f t="shared" si="2"/>
        <v>24987</v>
      </c>
      <c r="G18" s="409">
        <f t="shared" si="3"/>
        <v>0.027766541911509776</v>
      </c>
      <c r="H18" s="410">
        <v>12882</v>
      </c>
      <c r="I18" s="406">
        <v>12269</v>
      </c>
      <c r="J18" s="407"/>
      <c r="K18" s="406"/>
      <c r="L18" s="408">
        <f t="shared" si="4"/>
        <v>25151</v>
      </c>
      <c r="M18" s="411">
        <f t="shared" si="5"/>
        <v>-0.0065206154824858364</v>
      </c>
      <c r="N18" s="405">
        <v>61793</v>
      </c>
      <c r="O18" s="406">
        <v>60415</v>
      </c>
      <c r="P18" s="407"/>
      <c r="Q18" s="406"/>
      <c r="R18" s="408">
        <f t="shared" si="6"/>
        <v>122208</v>
      </c>
      <c r="S18" s="409">
        <f t="shared" si="7"/>
        <v>0.026644526848599227</v>
      </c>
      <c r="T18" s="410">
        <v>66278</v>
      </c>
      <c r="U18" s="406">
        <v>61517</v>
      </c>
      <c r="V18" s="407"/>
      <c r="W18" s="406"/>
      <c r="X18" s="408">
        <f t="shared" si="8"/>
        <v>127795</v>
      </c>
      <c r="Y18" s="412">
        <f t="shared" si="9"/>
        <v>-0.04371845533862828</v>
      </c>
    </row>
    <row r="19" spans="1:25" ht="19.5" customHeight="1">
      <c r="A19" s="453" t="s">
        <v>153</v>
      </c>
      <c r="B19" s="405">
        <v>11947</v>
      </c>
      <c r="C19" s="406">
        <v>11478</v>
      </c>
      <c r="D19" s="407">
        <v>0</v>
      </c>
      <c r="E19" s="406">
        <v>0</v>
      </c>
      <c r="F19" s="408">
        <f t="shared" si="2"/>
        <v>23425</v>
      </c>
      <c r="G19" s="409">
        <f t="shared" si="3"/>
        <v>0.026030785779690098</v>
      </c>
      <c r="H19" s="410">
        <v>9464</v>
      </c>
      <c r="I19" s="406">
        <v>9895</v>
      </c>
      <c r="J19" s="407"/>
      <c r="K19" s="406"/>
      <c r="L19" s="408">
        <f t="shared" si="4"/>
        <v>19359</v>
      </c>
      <c r="M19" s="411">
        <f t="shared" si="5"/>
        <v>0.21003150989203978</v>
      </c>
      <c r="N19" s="405">
        <v>68258</v>
      </c>
      <c r="O19" s="406">
        <v>65034</v>
      </c>
      <c r="P19" s="407"/>
      <c r="Q19" s="406"/>
      <c r="R19" s="408">
        <f t="shared" si="6"/>
        <v>133292</v>
      </c>
      <c r="S19" s="409">
        <f t="shared" si="7"/>
        <v>0.02906112752604975</v>
      </c>
      <c r="T19" s="410">
        <v>45776</v>
      </c>
      <c r="U19" s="406">
        <v>45251</v>
      </c>
      <c r="V19" s="407"/>
      <c r="W19" s="406"/>
      <c r="X19" s="408">
        <f t="shared" si="8"/>
        <v>91027</v>
      </c>
      <c r="Y19" s="412">
        <f t="shared" si="9"/>
        <v>0.46431278631614803</v>
      </c>
    </row>
    <row r="20" spans="1:25" ht="19.5" customHeight="1">
      <c r="A20" s="453" t="s">
        <v>178</v>
      </c>
      <c r="B20" s="405">
        <v>11737</v>
      </c>
      <c r="C20" s="406">
        <v>11405</v>
      </c>
      <c r="D20" s="407">
        <v>0</v>
      </c>
      <c r="E20" s="406">
        <v>0</v>
      </c>
      <c r="F20" s="408">
        <f t="shared" si="2"/>
        <v>23142</v>
      </c>
      <c r="G20" s="409">
        <f t="shared" si="3"/>
        <v>0.025716304995243897</v>
      </c>
      <c r="H20" s="410">
        <v>10674</v>
      </c>
      <c r="I20" s="406">
        <v>9909</v>
      </c>
      <c r="J20" s="407"/>
      <c r="K20" s="406"/>
      <c r="L20" s="408">
        <f t="shared" si="4"/>
        <v>20583</v>
      </c>
      <c r="M20" s="411">
        <f t="shared" si="5"/>
        <v>0.12432590001457511</v>
      </c>
      <c r="N20" s="405">
        <v>52725</v>
      </c>
      <c r="O20" s="406">
        <v>50740</v>
      </c>
      <c r="P20" s="407"/>
      <c r="Q20" s="406"/>
      <c r="R20" s="408">
        <f t="shared" si="6"/>
        <v>103465</v>
      </c>
      <c r="S20" s="409">
        <f t="shared" si="7"/>
        <v>0.022558064696176345</v>
      </c>
      <c r="T20" s="410">
        <v>49845</v>
      </c>
      <c r="U20" s="406">
        <v>45343</v>
      </c>
      <c r="V20" s="407"/>
      <c r="W20" s="406">
        <v>127</v>
      </c>
      <c r="X20" s="408">
        <f t="shared" si="8"/>
        <v>95315</v>
      </c>
      <c r="Y20" s="412">
        <f t="shared" si="9"/>
        <v>0.08550595394219163</v>
      </c>
    </row>
    <row r="21" spans="1:25" ht="19.5" customHeight="1">
      <c r="A21" s="453" t="s">
        <v>179</v>
      </c>
      <c r="B21" s="405">
        <v>11174</v>
      </c>
      <c r="C21" s="406">
        <v>10559</v>
      </c>
      <c r="D21" s="407">
        <v>0</v>
      </c>
      <c r="E21" s="406">
        <v>0</v>
      </c>
      <c r="F21" s="408">
        <f t="shared" si="2"/>
        <v>21733</v>
      </c>
      <c r="G21" s="409">
        <f t="shared" si="3"/>
        <v>0.02415056851013895</v>
      </c>
      <c r="H21" s="410">
        <v>11152</v>
      </c>
      <c r="I21" s="406">
        <v>10997</v>
      </c>
      <c r="J21" s="407"/>
      <c r="K21" s="406"/>
      <c r="L21" s="408">
        <f t="shared" si="4"/>
        <v>22149</v>
      </c>
      <c r="M21" s="411">
        <f t="shared" si="5"/>
        <v>-0.018781886315409224</v>
      </c>
      <c r="N21" s="405">
        <v>57441</v>
      </c>
      <c r="O21" s="406">
        <v>53085</v>
      </c>
      <c r="P21" s="407"/>
      <c r="Q21" s="406"/>
      <c r="R21" s="408">
        <f t="shared" si="6"/>
        <v>110526</v>
      </c>
      <c r="S21" s="409">
        <f t="shared" si="7"/>
        <v>0.024097546596526236</v>
      </c>
      <c r="T21" s="410">
        <v>55867</v>
      </c>
      <c r="U21" s="406">
        <v>52041</v>
      </c>
      <c r="V21" s="407">
        <v>272</v>
      </c>
      <c r="W21" s="406">
        <v>0</v>
      </c>
      <c r="X21" s="408">
        <f t="shared" si="8"/>
        <v>108180</v>
      </c>
      <c r="Y21" s="412">
        <f t="shared" si="9"/>
        <v>0.02168607875762607</v>
      </c>
    </row>
    <row r="22" spans="1:25" ht="19.5" customHeight="1">
      <c r="A22" s="453" t="s">
        <v>180</v>
      </c>
      <c r="B22" s="405">
        <v>11462</v>
      </c>
      <c r="C22" s="406">
        <v>9601</v>
      </c>
      <c r="D22" s="407">
        <v>0</v>
      </c>
      <c r="E22" s="406">
        <v>0</v>
      </c>
      <c r="F22" s="408">
        <f t="shared" si="2"/>
        <v>21063</v>
      </c>
      <c r="G22" s="409">
        <f t="shared" si="3"/>
        <v>0.023406038031061366</v>
      </c>
      <c r="H22" s="410">
        <v>6921</v>
      </c>
      <c r="I22" s="406">
        <v>6177</v>
      </c>
      <c r="J22" s="407"/>
      <c r="K22" s="406"/>
      <c r="L22" s="408">
        <f t="shared" si="4"/>
        <v>13098</v>
      </c>
      <c r="M22" s="411">
        <f t="shared" si="5"/>
        <v>0.6081081081081081</v>
      </c>
      <c r="N22" s="405">
        <v>55095</v>
      </c>
      <c r="O22" s="406">
        <v>46975</v>
      </c>
      <c r="P22" s="407"/>
      <c r="Q22" s="406"/>
      <c r="R22" s="408">
        <f t="shared" si="6"/>
        <v>102070</v>
      </c>
      <c r="S22" s="409">
        <f t="shared" si="7"/>
        <v>0.0222539183640721</v>
      </c>
      <c r="T22" s="410">
        <v>36097</v>
      </c>
      <c r="U22" s="406">
        <v>30953</v>
      </c>
      <c r="V22" s="407"/>
      <c r="W22" s="406"/>
      <c r="X22" s="408">
        <f t="shared" si="8"/>
        <v>67050</v>
      </c>
      <c r="Y22" s="412">
        <f t="shared" si="9"/>
        <v>0.5222967934377329</v>
      </c>
    </row>
    <row r="23" spans="1:25" ht="19.5" customHeight="1">
      <c r="A23" s="453" t="s">
        <v>181</v>
      </c>
      <c r="B23" s="405">
        <v>11041</v>
      </c>
      <c r="C23" s="406">
        <v>7054</v>
      </c>
      <c r="D23" s="407">
        <v>0</v>
      </c>
      <c r="E23" s="406">
        <v>0</v>
      </c>
      <c r="F23" s="408">
        <f t="shared" si="2"/>
        <v>18095</v>
      </c>
      <c r="G23" s="409">
        <f t="shared" si="3"/>
        <v>0.02010787913269978</v>
      </c>
      <c r="H23" s="410">
        <v>8963</v>
      </c>
      <c r="I23" s="406">
        <v>7249</v>
      </c>
      <c r="J23" s="407"/>
      <c r="K23" s="406"/>
      <c r="L23" s="408">
        <f t="shared" si="4"/>
        <v>16212</v>
      </c>
      <c r="M23" s="411">
        <f t="shared" si="5"/>
        <v>0.11614853195164065</v>
      </c>
      <c r="N23" s="405">
        <v>54860</v>
      </c>
      <c r="O23" s="406">
        <v>42681</v>
      </c>
      <c r="P23" s="407"/>
      <c r="Q23" s="406"/>
      <c r="R23" s="408">
        <f t="shared" si="6"/>
        <v>97541</v>
      </c>
      <c r="S23" s="409">
        <f t="shared" si="7"/>
        <v>0.02126647840844476</v>
      </c>
      <c r="T23" s="410">
        <v>44530</v>
      </c>
      <c r="U23" s="406">
        <v>38432</v>
      </c>
      <c r="V23" s="407"/>
      <c r="W23" s="406"/>
      <c r="X23" s="408">
        <f t="shared" si="8"/>
        <v>82962</v>
      </c>
      <c r="Y23" s="412">
        <f t="shared" si="9"/>
        <v>0.17573105759263274</v>
      </c>
    </row>
    <row r="24" spans="1:25" ht="19.5" customHeight="1">
      <c r="A24" s="453" t="s">
        <v>182</v>
      </c>
      <c r="B24" s="405">
        <v>9290</v>
      </c>
      <c r="C24" s="406">
        <v>8372</v>
      </c>
      <c r="D24" s="407">
        <v>0</v>
      </c>
      <c r="E24" s="406">
        <v>0</v>
      </c>
      <c r="F24" s="408">
        <f t="shared" si="2"/>
        <v>17662</v>
      </c>
      <c r="G24" s="409">
        <f t="shared" si="3"/>
        <v>0.019626712420101878</v>
      </c>
      <c r="H24" s="410">
        <v>9559</v>
      </c>
      <c r="I24" s="406">
        <v>8892</v>
      </c>
      <c r="J24" s="407"/>
      <c r="K24" s="406"/>
      <c r="L24" s="408">
        <f t="shared" si="4"/>
        <v>18451</v>
      </c>
      <c r="M24" s="411">
        <f t="shared" si="5"/>
        <v>-0.04276190992358142</v>
      </c>
      <c r="N24" s="405">
        <v>43327</v>
      </c>
      <c r="O24" s="406">
        <v>40597</v>
      </c>
      <c r="P24" s="407"/>
      <c r="Q24" s="406"/>
      <c r="R24" s="408">
        <f t="shared" si="6"/>
        <v>83924</v>
      </c>
      <c r="S24" s="409">
        <f t="shared" si="7"/>
        <v>0.018297617760227165</v>
      </c>
      <c r="T24" s="410">
        <v>36384</v>
      </c>
      <c r="U24" s="406">
        <v>34708</v>
      </c>
      <c r="V24" s="407"/>
      <c r="W24" s="406"/>
      <c r="X24" s="408">
        <f t="shared" si="8"/>
        <v>71092</v>
      </c>
      <c r="Y24" s="412">
        <f t="shared" si="9"/>
        <v>0.18049850897428676</v>
      </c>
    </row>
    <row r="25" spans="1:25" ht="19.5" customHeight="1">
      <c r="A25" s="453" t="s">
        <v>183</v>
      </c>
      <c r="B25" s="405">
        <v>7192</v>
      </c>
      <c r="C25" s="406">
        <v>6924</v>
      </c>
      <c r="D25" s="407">
        <v>0</v>
      </c>
      <c r="E25" s="406">
        <v>0</v>
      </c>
      <c r="F25" s="408">
        <f t="shared" si="2"/>
        <v>14116</v>
      </c>
      <c r="G25" s="409">
        <f t="shared" si="3"/>
        <v>0.01568625707859575</v>
      </c>
      <c r="H25" s="410">
        <v>4782</v>
      </c>
      <c r="I25" s="406">
        <v>5425</v>
      </c>
      <c r="J25" s="407"/>
      <c r="K25" s="406"/>
      <c r="L25" s="408">
        <f t="shared" si="4"/>
        <v>10207</v>
      </c>
      <c r="M25" s="411">
        <f t="shared" si="5"/>
        <v>0.3829724698736161</v>
      </c>
      <c r="N25" s="405">
        <v>39832</v>
      </c>
      <c r="O25" s="406">
        <v>38074</v>
      </c>
      <c r="P25" s="407"/>
      <c r="Q25" s="406"/>
      <c r="R25" s="408">
        <f t="shared" si="6"/>
        <v>77906</v>
      </c>
      <c r="S25" s="409">
        <f t="shared" si="7"/>
        <v>0.016985537024310778</v>
      </c>
      <c r="T25" s="410">
        <v>28869</v>
      </c>
      <c r="U25" s="406">
        <v>30611</v>
      </c>
      <c r="V25" s="407"/>
      <c r="W25" s="406"/>
      <c r="X25" s="408">
        <f t="shared" si="8"/>
        <v>59480</v>
      </c>
      <c r="Y25" s="412">
        <f t="shared" si="9"/>
        <v>0.3097848016139879</v>
      </c>
    </row>
    <row r="26" spans="1:25" ht="19.5" customHeight="1">
      <c r="A26" s="453" t="s">
        <v>184</v>
      </c>
      <c r="B26" s="405">
        <v>6343</v>
      </c>
      <c r="C26" s="406">
        <v>6371</v>
      </c>
      <c r="D26" s="407">
        <v>0</v>
      </c>
      <c r="E26" s="406">
        <v>0</v>
      </c>
      <c r="F26" s="408">
        <f t="shared" si="2"/>
        <v>12714</v>
      </c>
      <c r="G26" s="409">
        <f t="shared" si="3"/>
        <v>0.014128299270137883</v>
      </c>
      <c r="H26" s="410">
        <v>5002</v>
      </c>
      <c r="I26" s="406">
        <v>5181</v>
      </c>
      <c r="J26" s="407"/>
      <c r="K26" s="406"/>
      <c r="L26" s="408">
        <f t="shared" si="4"/>
        <v>10183</v>
      </c>
      <c r="M26" s="411">
        <f t="shared" si="5"/>
        <v>0.24855150741431808</v>
      </c>
      <c r="N26" s="405">
        <v>31040</v>
      </c>
      <c r="O26" s="406">
        <v>31247</v>
      </c>
      <c r="P26" s="407"/>
      <c r="Q26" s="406"/>
      <c r="R26" s="408">
        <f t="shared" si="6"/>
        <v>62287</v>
      </c>
      <c r="S26" s="409">
        <f t="shared" si="7"/>
        <v>0.013580188234965797</v>
      </c>
      <c r="T26" s="410">
        <v>25591</v>
      </c>
      <c r="U26" s="406">
        <v>25528</v>
      </c>
      <c r="V26" s="407"/>
      <c r="W26" s="406"/>
      <c r="X26" s="408">
        <f t="shared" si="8"/>
        <v>51119</v>
      </c>
      <c r="Y26" s="412">
        <f t="shared" si="9"/>
        <v>0.21847062735969014</v>
      </c>
    </row>
    <row r="27" spans="1:25" ht="19.5" customHeight="1">
      <c r="A27" s="453" t="s">
        <v>185</v>
      </c>
      <c r="B27" s="405">
        <v>6816</v>
      </c>
      <c r="C27" s="406">
        <v>5513</v>
      </c>
      <c r="D27" s="407">
        <v>0</v>
      </c>
      <c r="E27" s="406">
        <v>0</v>
      </c>
      <c r="F27" s="408">
        <f t="shared" si="2"/>
        <v>12329</v>
      </c>
      <c r="G27" s="409">
        <f t="shared" si="3"/>
        <v>0.013700472054548525</v>
      </c>
      <c r="H27" s="410">
        <v>6912</v>
      </c>
      <c r="I27" s="406">
        <v>5668</v>
      </c>
      <c r="J27" s="407"/>
      <c r="K27" s="406"/>
      <c r="L27" s="408">
        <f t="shared" si="4"/>
        <v>12580</v>
      </c>
      <c r="M27" s="411">
        <f t="shared" si="5"/>
        <v>-0.019952305246422886</v>
      </c>
      <c r="N27" s="405">
        <v>34786</v>
      </c>
      <c r="O27" s="406">
        <v>30589</v>
      </c>
      <c r="P27" s="407"/>
      <c r="Q27" s="406"/>
      <c r="R27" s="408">
        <f t="shared" si="6"/>
        <v>65375</v>
      </c>
      <c r="S27" s="409">
        <f t="shared" si="7"/>
        <v>0.014253452660441005</v>
      </c>
      <c r="T27" s="410">
        <v>32470</v>
      </c>
      <c r="U27" s="406">
        <v>29135</v>
      </c>
      <c r="V27" s="407"/>
      <c r="W27" s="406"/>
      <c r="X27" s="408">
        <f t="shared" si="8"/>
        <v>61605</v>
      </c>
      <c r="Y27" s="412">
        <f t="shared" si="9"/>
        <v>0.06119633146660175</v>
      </c>
    </row>
    <row r="28" spans="1:25" ht="19.5" customHeight="1">
      <c r="A28" s="453" t="s">
        <v>186</v>
      </c>
      <c r="B28" s="405">
        <v>6242</v>
      </c>
      <c r="C28" s="406">
        <v>5309</v>
      </c>
      <c r="D28" s="407">
        <v>0</v>
      </c>
      <c r="E28" s="406">
        <v>0</v>
      </c>
      <c r="F28" s="408">
        <f t="shared" si="2"/>
        <v>11551</v>
      </c>
      <c r="G28" s="409">
        <f t="shared" si="3"/>
        <v>0.012835927707201721</v>
      </c>
      <c r="H28" s="410">
        <v>6032</v>
      </c>
      <c r="I28" s="406">
        <v>7769</v>
      </c>
      <c r="J28" s="407"/>
      <c r="K28" s="406"/>
      <c r="L28" s="408">
        <f t="shared" si="4"/>
        <v>13801</v>
      </c>
      <c r="M28" s="411">
        <f t="shared" si="5"/>
        <v>-0.163031664372147</v>
      </c>
      <c r="N28" s="405">
        <v>33095</v>
      </c>
      <c r="O28" s="406">
        <v>28436</v>
      </c>
      <c r="P28" s="407"/>
      <c r="Q28" s="406"/>
      <c r="R28" s="408">
        <f t="shared" si="6"/>
        <v>61531</v>
      </c>
      <c r="S28" s="409">
        <f t="shared" si="7"/>
        <v>0.0134153605453093</v>
      </c>
      <c r="T28" s="410">
        <v>34688</v>
      </c>
      <c r="U28" s="406">
        <v>33210</v>
      </c>
      <c r="V28" s="407"/>
      <c r="W28" s="406"/>
      <c r="X28" s="408">
        <f t="shared" si="8"/>
        <v>67898</v>
      </c>
      <c r="Y28" s="412">
        <f t="shared" si="9"/>
        <v>-0.09377301245986625</v>
      </c>
    </row>
    <row r="29" spans="1:25" ht="19.5" customHeight="1">
      <c r="A29" s="453" t="s">
        <v>187</v>
      </c>
      <c r="B29" s="405">
        <v>5489</v>
      </c>
      <c r="C29" s="406">
        <v>5530</v>
      </c>
      <c r="D29" s="407">
        <v>0</v>
      </c>
      <c r="E29" s="406">
        <v>0</v>
      </c>
      <c r="F29" s="408">
        <f t="shared" si="2"/>
        <v>11019</v>
      </c>
      <c r="G29" s="409">
        <f t="shared" si="3"/>
        <v>0.012244748282023701</v>
      </c>
      <c r="H29" s="410">
        <v>5968</v>
      </c>
      <c r="I29" s="406">
        <v>6232</v>
      </c>
      <c r="J29" s="407"/>
      <c r="K29" s="406"/>
      <c r="L29" s="408">
        <f t="shared" si="4"/>
        <v>12200</v>
      </c>
      <c r="M29" s="411">
        <f t="shared" si="5"/>
        <v>-0.09680327868852456</v>
      </c>
      <c r="N29" s="405">
        <v>29297</v>
      </c>
      <c r="O29" s="406">
        <v>27818</v>
      </c>
      <c r="P29" s="407">
        <v>97</v>
      </c>
      <c r="Q29" s="406"/>
      <c r="R29" s="408">
        <f t="shared" si="6"/>
        <v>57212</v>
      </c>
      <c r="S29" s="409">
        <f t="shared" si="7"/>
        <v>0.012473706059030988</v>
      </c>
      <c r="T29" s="410">
        <v>36519</v>
      </c>
      <c r="U29" s="406">
        <v>38765</v>
      </c>
      <c r="V29" s="407">
        <v>461</v>
      </c>
      <c r="W29" s="406">
        <v>337</v>
      </c>
      <c r="X29" s="408">
        <f t="shared" si="8"/>
        <v>76082</v>
      </c>
      <c r="Y29" s="412">
        <f t="shared" si="9"/>
        <v>-0.24802187113903418</v>
      </c>
    </row>
    <row r="30" spans="1:25" ht="19.5" customHeight="1">
      <c r="A30" s="453" t="s">
        <v>188</v>
      </c>
      <c r="B30" s="405">
        <v>3825</v>
      </c>
      <c r="C30" s="406">
        <v>3791</v>
      </c>
      <c r="D30" s="407">
        <v>0</v>
      </c>
      <c r="E30" s="406">
        <v>0</v>
      </c>
      <c r="F30" s="408">
        <f>SUM(B30:E30)</f>
        <v>7616</v>
      </c>
      <c r="G30" s="409">
        <f t="shared" si="0"/>
        <v>0.008463200192022189</v>
      </c>
      <c r="H30" s="410">
        <v>3716</v>
      </c>
      <c r="I30" s="406">
        <v>3676</v>
      </c>
      <c r="J30" s="407"/>
      <c r="K30" s="406"/>
      <c r="L30" s="408">
        <f>SUM(H30:K30)</f>
        <v>7392</v>
      </c>
      <c r="M30" s="411">
        <f>IF(ISERROR(F30/L30-1),"         /0",(F30/L30-1))</f>
        <v>0.030303030303030276</v>
      </c>
      <c r="N30" s="405">
        <v>21191</v>
      </c>
      <c r="O30" s="406">
        <v>19699</v>
      </c>
      <c r="P30" s="407"/>
      <c r="Q30" s="406"/>
      <c r="R30" s="408">
        <f>SUM(N30:Q30)</f>
        <v>40890</v>
      </c>
      <c r="S30" s="409">
        <f t="shared" si="1"/>
        <v>0.008915084960389029</v>
      </c>
      <c r="T30" s="410">
        <v>18469</v>
      </c>
      <c r="U30" s="406">
        <v>17799</v>
      </c>
      <c r="V30" s="407"/>
      <c r="W30" s="406"/>
      <c r="X30" s="408">
        <f>SUM(T30:W30)</f>
        <v>36268</v>
      </c>
      <c r="Y30" s="412">
        <f>IF(ISERROR(R30/X30-1),"         /0",IF(R30/X30&gt;5,"  *  ",(R30/X30-1)))</f>
        <v>0.1274401676408956</v>
      </c>
    </row>
    <row r="31" spans="1:25" ht="19.5" customHeight="1">
      <c r="A31" s="453" t="s">
        <v>189</v>
      </c>
      <c r="B31" s="405">
        <v>3682</v>
      </c>
      <c r="C31" s="406">
        <v>3407</v>
      </c>
      <c r="D31" s="407">
        <v>0</v>
      </c>
      <c r="E31" s="406">
        <v>0</v>
      </c>
      <c r="F31" s="408">
        <f>SUM(B31:E31)</f>
        <v>7089</v>
      </c>
      <c r="G31" s="409">
        <f t="shared" si="0"/>
        <v>0.007877576964449226</v>
      </c>
      <c r="H31" s="410">
        <v>8879</v>
      </c>
      <c r="I31" s="406">
        <v>9095</v>
      </c>
      <c r="J31" s="407"/>
      <c r="K31" s="406"/>
      <c r="L31" s="408">
        <f>SUM(H31:K31)</f>
        <v>17974</v>
      </c>
      <c r="M31" s="411">
        <f>IF(ISERROR(F31/L31-1),"         /0",(F31/L31-1))</f>
        <v>-0.6055969734060309</v>
      </c>
      <c r="N31" s="405">
        <v>44372</v>
      </c>
      <c r="O31" s="406">
        <v>41613</v>
      </c>
      <c r="P31" s="407"/>
      <c r="Q31" s="406">
        <v>58</v>
      </c>
      <c r="R31" s="408">
        <f>SUM(N31:Q31)</f>
        <v>86043</v>
      </c>
      <c r="S31" s="409">
        <f t="shared" si="1"/>
        <v>0.018759614948563295</v>
      </c>
      <c r="T31" s="410">
        <v>60820</v>
      </c>
      <c r="U31" s="406">
        <v>59465</v>
      </c>
      <c r="V31" s="407"/>
      <c r="W31" s="406"/>
      <c r="X31" s="408">
        <f>SUM(T31:W31)</f>
        <v>120285</v>
      </c>
      <c r="Y31" s="412">
        <f>IF(ISERROR(R31/X31-1),"         /0",IF(R31/X31&gt;5,"  *  ",(R31/X31-1)))</f>
        <v>-0.28467389948871435</v>
      </c>
    </row>
    <row r="32" spans="1:25" ht="19.5" customHeight="1">
      <c r="A32" s="453" t="s">
        <v>190</v>
      </c>
      <c r="B32" s="405">
        <v>3866</v>
      </c>
      <c r="C32" s="406">
        <v>3150</v>
      </c>
      <c r="D32" s="407">
        <v>0</v>
      </c>
      <c r="E32" s="406">
        <v>0</v>
      </c>
      <c r="F32" s="408">
        <f>SUM(B32:E32)</f>
        <v>7016</v>
      </c>
      <c r="G32" s="409">
        <f t="shared" si="0"/>
        <v>0.007796456479415399</v>
      </c>
      <c r="H32" s="410">
        <v>3082</v>
      </c>
      <c r="I32" s="406">
        <v>2677</v>
      </c>
      <c r="J32" s="407"/>
      <c r="K32" s="406"/>
      <c r="L32" s="408">
        <f>SUM(H32:K32)</f>
        <v>5759</v>
      </c>
      <c r="M32" s="411">
        <f>IF(ISERROR(F32/L32-1),"         /0",(F32/L32-1))</f>
        <v>0.21826706025351617</v>
      </c>
      <c r="N32" s="405">
        <v>17098</v>
      </c>
      <c r="O32" s="406">
        <v>13912</v>
      </c>
      <c r="P32" s="407"/>
      <c r="Q32" s="406"/>
      <c r="R32" s="408">
        <f>SUM(N32:Q32)</f>
        <v>31010</v>
      </c>
      <c r="S32" s="409">
        <f t="shared" si="1"/>
        <v>0.006760987640539588</v>
      </c>
      <c r="T32" s="410">
        <v>16306</v>
      </c>
      <c r="U32" s="406">
        <v>14057</v>
      </c>
      <c r="V32" s="407"/>
      <c r="W32" s="406"/>
      <c r="X32" s="408">
        <f>SUM(T32:W32)</f>
        <v>30363</v>
      </c>
      <c r="Y32" s="412">
        <f>IF(ISERROR(R32/X32-1),"         /0",IF(R32/X32&gt;5,"  *  ",(R32/X32-1)))</f>
        <v>0.021308829825774867</v>
      </c>
    </row>
    <row r="33" spans="1:25" ht="19.5" customHeight="1">
      <c r="A33" s="453" t="s">
        <v>191</v>
      </c>
      <c r="B33" s="405">
        <v>3898</v>
      </c>
      <c r="C33" s="406">
        <v>3016</v>
      </c>
      <c r="D33" s="407">
        <v>0</v>
      </c>
      <c r="E33" s="406">
        <v>0</v>
      </c>
      <c r="F33" s="408">
        <f>SUM(B33:E33)</f>
        <v>6914</v>
      </c>
      <c r="G33" s="409">
        <f t="shared" si="0"/>
        <v>0.007683110048272245</v>
      </c>
      <c r="H33" s="410">
        <v>2881</v>
      </c>
      <c r="I33" s="406">
        <v>3064</v>
      </c>
      <c r="J33" s="407"/>
      <c r="K33" s="406"/>
      <c r="L33" s="408">
        <f>SUM(H33:K33)</f>
        <v>5945</v>
      </c>
      <c r="M33" s="411">
        <f>IF(ISERROR(F33/L33-1),"         /0",(F33/L33-1))</f>
        <v>0.16299411269974762</v>
      </c>
      <c r="N33" s="405">
        <v>19002</v>
      </c>
      <c r="O33" s="406">
        <v>17124</v>
      </c>
      <c r="P33" s="407"/>
      <c r="Q33" s="406"/>
      <c r="R33" s="408">
        <f>SUM(N33:Q33)</f>
        <v>36126</v>
      </c>
      <c r="S33" s="409">
        <f t="shared" si="1"/>
        <v>0.007876408884299683</v>
      </c>
      <c r="T33" s="410">
        <v>5697</v>
      </c>
      <c r="U33" s="406">
        <v>6615</v>
      </c>
      <c r="V33" s="407"/>
      <c r="W33" s="406"/>
      <c r="X33" s="408">
        <f>SUM(T33:W33)</f>
        <v>12312</v>
      </c>
      <c r="Y33" s="412">
        <f>IF(ISERROR(R33/X33-1),"         /0",IF(R33/X33&gt;5,"  *  ",(R33/X33-1)))</f>
        <v>1.9342105263157894</v>
      </c>
    </row>
    <row r="34" spans="1:25" ht="19.5" customHeight="1">
      <c r="A34" s="453" t="s">
        <v>192</v>
      </c>
      <c r="B34" s="405">
        <v>2736</v>
      </c>
      <c r="C34" s="406">
        <v>4012</v>
      </c>
      <c r="D34" s="407">
        <v>0</v>
      </c>
      <c r="E34" s="406">
        <v>0</v>
      </c>
      <c r="F34" s="408">
        <f>SUM(B34:E34)</f>
        <v>6748</v>
      </c>
      <c r="G34" s="409">
        <f t="shared" si="0"/>
        <v>0.007498644287784366</v>
      </c>
      <c r="H34" s="410"/>
      <c r="I34" s="406"/>
      <c r="J34" s="407"/>
      <c r="K34" s="406"/>
      <c r="L34" s="408">
        <f>SUM(H34:K34)</f>
        <v>0</v>
      </c>
      <c r="M34" s="411" t="str">
        <f>IF(ISERROR(F34/L34-1),"         /0",(F34/L34-1))</f>
        <v>         /0</v>
      </c>
      <c r="N34" s="405">
        <v>14819</v>
      </c>
      <c r="O34" s="406">
        <v>18591</v>
      </c>
      <c r="P34" s="407"/>
      <c r="Q34" s="406"/>
      <c r="R34" s="408">
        <f>SUM(N34:Q34)</f>
        <v>33410</v>
      </c>
      <c r="S34" s="409">
        <f t="shared" si="1"/>
        <v>0.007284250147385606</v>
      </c>
      <c r="T34" s="410"/>
      <c r="U34" s="406"/>
      <c r="V34" s="407"/>
      <c r="W34" s="406"/>
      <c r="X34" s="408">
        <f>SUM(T34:W34)</f>
        <v>0</v>
      </c>
      <c r="Y34" s="412" t="str">
        <f>IF(ISERROR(R34/X34-1),"         /0",IF(R34/X34&gt;5,"  *  ",(R34/X34-1)))</f>
        <v>         /0</v>
      </c>
    </row>
    <row r="35" spans="1:25" ht="19.5" customHeight="1">
      <c r="A35" s="453" t="s">
        <v>193</v>
      </c>
      <c r="B35" s="405">
        <v>2483</v>
      </c>
      <c r="C35" s="406">
        <v>1797</v>
      </c>
      <c r="D35" s="407">
        <v>0</v>
      </c>
      <c r="E35" s="406">
        <v>0</v>
      </c>
      <c r="F35" s="408">
        <f>SUM(B35:E35)</f>
        <v>4280</v>
      </c>
      <c r="G35" s="409">
        <f t="shared" si="0"/>
        <v>0.004756105149928436</v>
      </c>
      <c r="H35" s="410"/>
      <c r="I35" s="406"/>
      <c r="J35" s="407"/>
      <c r="K35" s="406"/>
      <c r="L35" s="408">
        <f>SUM(H35:K35)</f>
        <v>0</v>
      </c>
      <c r="M35" s="411" t="str">
        <f>IF(ISERROR(F35/L35-1),"         /0",(F35/L35-1))</f>
        <v>         /0</v>
      </c>
      <c r="N35" s="405">
        <v>2483</v>
      </c>
      <c r="O35" s="406">
        <v>1797</v>
      </c>
      <c r="P35" s="407"/>
      <c r="Q35" s="406"/>
      <c r="R35" s="408">
        <f>SUM(N35:Q35)</f>
        <v>4280</v>
      </c>
      <c r="S35" s="409">
        <f t="shared" si="1"/>
        <v>0.0009331514705420651</v>
      </c>
      <c r="T35" s="410"/>
      <c r="U35" s="406"/>
      <c r="V35" s="407"/>
      <c r="W35" s="406"/>
      <c r="X35" s="408">
        <f>SUM(T35:W35)</f>
        <v>0</v>
      </c>
      <c r="Y35" s="412" t="str">
        <f>IF(ISERROR(R35/X35-1),"         /0",IF(R35/X35&gt;5,"  *  ",(R35/X35-1)))</f>
        <v>         /0</v>
      </c>
    </row>
    <row r="36" spans="1:25" ht="19.5" customHeight="1">
      <c r="A36" s="453" t="s">
        <v>194</v>
      </c>
      <c r="B36" s="405">
        <v>1681</v>
      </c>
      <c r="C36" s="406">
        <v>2062</v>
      </c>
      <c r="D36" s="407">
        <v>0</v>
      </c>
      <c r="E36" s="406">
        <v>0</v>
      </c>
      <c r="F36" s="408">
        <f>SUM(B36:E36)</f>
        <v>3743</v>
      </c>
      <c r="G36" s="409">
        <f t="shared" si="0"/>
        <v>0.004159369527145359</v>
      </c>
      <c r="H36" s="410">
        <v>1255</v>
      </c>
      <c r="I36" s="406">
        <v>1706</v>
      </c>
      <c r="J36" s="407"/>
      <c r="K36" s="406"/>
      <c r="L36" s="408">
        <f>SUM(H36:K36)</f>
        <v>2961</v>
      </c>
      <c r="M36" s="411" t="s">
        <v>46</v>
      </c>
      <c r="N36" s="405">
        <v>9401</v>
      </c>
      <c r="O36" s="406">
        <v>10289</v>
      </c>
      <c r="P36" s="407"/>
      <c r="Q36" s="406"/>
      <c r="R36" s="408">
        <f>SUM(N36:Q36)</f>
        <v>19690</v>
      </c>
      <c r="S36" s="409">
        <f t="shared" si="1"/>
        <v>0.004292932816582538</v>
      </c>
      <c r="T36" s="410">
        <v>5998</v>
      </c>
      <c r="U36" s="406">
        <v>6822</v>
      </c>
      <c r="V36" s="407"/>
      <c r="W36" s="406"/>
      <c r="X36" s="408">
        <f>SUM(T36:W36)</f>
        <v>12820</v>
      </c>
      <c r="Y36" s="412">
        <f>IF(ISERROR(R36/X36-1),"         /0",IF(R36/X36&gt;5,"  *  ",(R36/X36-1)))</f>
        <v>0.5358814352574104</v>
      </c>
    </row>
    <row r="37" spans="1:25" ht="19.5" customHeight="1">
      <c r="A37" s="453" t="s">
        <v>195</v>
      </c>
      <c r="B37" s="405">
        <v>1783</v>
      </c>
      <c r="C37" s="406">
        <v>1727</v>
      </c>
      <c r="D37" s="407">
        <v>0</v>
      </c>
      <c r="E37" s="406">
        <v>0</v>
      </c>
      <c r="F37" s="408">
        <f>SUM(B37:E37)</f>
        <v>3510</v>
      </c>
      <c r="G37" s="409">
        <f t="shared" si="0"/>
        <v>0.0039004507187497223</v>
      </c>
      <c r="H37" s="410">
        <v>1813</v>
      </c>
      <c r="I37" s="406">
        <v>2086</v>
      </c>
      <c r="J37" s="407"/>
      <c r="K37" s="406"/>
      <c r="L37" s="408">
        <f>SUM(H37:K37)</f>
        <v>3899</v>
      </c>
      <c r="M37" s="411">
        <f>IF(ISERROR(F37/L37-1),"         /0",(F37/L37-1))</f>
        <v>-0.09976917158245702</v>
      </c>
      <c r="N37" s="405">
        <v>10796</v>
      </c>
      <c r="O37" s="406">
        <v>10692</v>
      </c>
      <c r="P37" s="407"/>
      <c r="Q37" s="406"/>
      <c r="R37" s="408">
        <f>SUM(N37:Q37)</f>
        <v>21488</v>
      </c>
      <c r="S37" s="409">
        <f t="shared" si="1"/>
        <v>0.004684943644628013</v>
      </c>
      <c r="T37" s="410">
        <v>8190</v>
      </c>
      <c r="U37" s="406">
        <v>9167</v>
      </c>
      <c r="V37" s="407"/>
      <c r="W37" s="406"/>
      <c r="X37" s="408">
        <f>SUM(T37:W37)</f>
        <v>17357</v>
      </c>
      <c r="Y37" s="412">
        <f>IF(ISERROR(R37/X37-1),"         /0",IF(R37/X37&gt;5,"  *  ",(R37/X37-1)))</f>
        <v>0.2380019588638589</v>
      </c>
    </row>
    <row r="38" spans="1:25" ht="19.5" customHeight="1">
      <c r="A38" s="453" t="s">
        <v>196</v>
      </c>
      <c r="B38" s="405">
        <v>1498</v>
      </c>
      <c r="C38" s="406">
        <v>1482</v>
      </c>
      <c r="D38" s="407">
        <v>198</v>
      </c>
      <c r="E38" s="406">
        <v>174</v>
      </c>
      <c r="F38" s="408">
        <f>SUM(B38:E38)</f>
        <v>3352</v>
      </c>
      <c r="G38" s="409">
        <f t="shared" si="0"/>
        <v>0.0037248748744299343</v>
      </c>
      <c r="H38" s="410"/>
      <c r="I38" s="406"/>
      <c r="J38" s="407"/>
      <c r="K38" s="406"/>
      <c r="L38" s="408">
        <f>SUM(H38:K38)</f>
        <v>0</v>
      </c>
      <c r="M38" s="411" t="str">
        <f>IF(ISERROR(F38/L38-1),"         /0",(F38/L38-1))</f>
        <v>         /0</v>
      </c>
      <c r="N38" s="405">
        <v>6698</v>
      </c>
      <c r="O38" s="406">
        <v>6032</v>
      </c>
      <c r="P38" s="407">
        <v>258</v>
      </c>
      <c r="Q38" s="406">
        <v>462</v>
      </c>
      <c r="R38" s="408">
        <f>SUM(N38:Q38)</f>
        <v>13450</v>
      </c>
      <c r="S38" s="409">
        <f t="shared" si="1"/>
        <v>0.0029324502987828913</v>
      </c>
      <c r="T38" s="410"/>
      <c r="U38" s="406"/>
      <c r="V38" s="407"/>
      <c r="W38" s="406"/>
      <c r="X38" s="408">
        <f>SUM(T38:W38)</f>
        <v>0</v>
      </c>
      <c r="Y38" s="412" t="str">
        <f>IF(ISERROR(R38/X38-1),"         /0",IF(R38/X38&gt;5,"  *  ",(R38/X38-1)))</f>
        <v>         /0</v>
      </c>
    </row>
    <row r="39" spans="1:25" ht="19.5" customHeight="1">
      <c r="A39" s="453" t="s">
        <v>197</v>
      </c>
      <c r="B39" s="405">
        <v>932</v>
      </c>
      <c r="C39" s="406">
        <v>827</v>
      </c>
      <c r="D39" s="407">
        <v>0</v>
      </c>
      <c r="E39" s="406">
        <v>0</v>
      </c>
      <c r="F39" s="408">
        <f>SUM(B39:E39)</f>
        <v>1759</v>
      </c>
      <c r="G39" s="409">
        <f t="shared" si="0"/>
        <v>0.0019546703174589063</v>
      </c>
      <c r="H39" s="410">
        <v>980</v>
      </c>
      <c r="I39" s="406">
        <v>970</v>
      </c>
      <c r="J39" s="407"/>
      <c r="K39" s="406"/>
      <c r="L39" s="408">
        <f>SUM(H39:K39)</f>
        <v>1950</v>
      </c>
      <c r="M39" s="411">
        <f>IF(ISERROR(F39/L39-1),"         /0",(F39/L39-1))</f>
        <v>-0.09794871794871796</v>
      </c>
      <c r="N39" s="405">
        <v>4943</v>
      </c>
      <c r="O39" s="406">
        <v>4705</v>
      </c>
      <c r="P39" s="407"/>
      <c r="Q39" s="406"/>
      <c r="R39" s="408">
        <f>SUM(N39:Q39)</f>
        <v>9648</v>
      </c>
      <c r="S39" s="409">
        <f t="shared" si="1"/>
        <v>0.0021035152775209917</v>
      </c>
      <c r="T39" s="410">
        <v>4785</v>
      </c>
      <c r="U39" s="406">
        <v>4584</v>
      </c>
      <c r="V39" s="407"/>
      <c r="W39" s="406"/>
      <c r="X39" s="408">
        <f>SUM(T39:W39)</f>
        <v>9369</v>
      </c>
      <c r="Y39" s="412">
        <f>IF(ISERROR(R39/X39-1),"         /0",IF(R39/X39&gt;5,"  *  ",(R39/X39-1)))</f>
        <v>0.029779058597502406</v>
      </c>
    </row>
    <row r="40" spans="1:25" ht="19.5" customHeight="1">
      <c r="A40" s="453" t="s">
        <v>198</v>
      </c>
      <c r="B40" s="405">
        <v>654</v>
      </c>
      <c r="C40" s="406">
        <v>901</v>
      </c>
      <c r="D40" s="407">
        <v>0</v>
      </c>
      <c r="E40" s="406">
        <v>0</v>
      </c>
      <c r="F40" s="408">
        <f>SUM(B40:E40)</f>
        <v>1555</v>
      </c>
      <c r="G40" s="409">
        <f t="shared" si="0"/>
        <v>0.0017279774551725976</v>
      </c>
      <c r="H40" s="410">
        <v>3342</v>
      </c>
      <c r="I40" s="406">
        <v>4252</v>
      </c>
      <c r="J40" s="407"/>
      <c r="K40" s="406"/>
      <c r="L40" s="408">
        <f>SUM(H40:K40)</f>
        <v>7594</v>
      </c>
      <c r="M40" s="411">
        <f>IF(ISERROR(F40/L40-1),"         /0",(F40/L40-1))</f>
        <v>-0.7952330787463787</v>
      </c>
      <c r="N40" s="405">
        <v>5151</v>
      </c>
      <c r="O40" s="406">
        <v>7057</v>
      </c>
      <c r="P40" s="407">
        <v>110</v>
      </c>
      <c r="Q40" s="406">
        <v>115</v>
      </c>
      <c r="R40" s="408">
        <f>SUM(N40:Q40)</f>
        <v>12433</v>
      </c>
      <c r="S40" s="409">
        <f t="shared" si="1"/>
        <v>0.0027107178115068913</v>
      </c>
      <c r="T40" s="410">
        <v>16700</v>
      </c>
      <c r="U40" s="406">
        <v>20169</v>
      </c>
      <c r="V40" s="407"/>
      <c r="W40" s="406"/>
      <c r="X40" s="408">
        <f>SUM(T40:W40)</f>
        <v>36869</v>
      </c>
      <c r="Y40" s="412">
        <f>IF(ISERROR(R40/X40-1),"         /0",IF(R40/X40&gt;5,"  *  ",(R40/X40-1)))</f>
        <v>-0.6627790284520871</v>
      </c>
    </row>
    <row r="41" spans="1:25" ht="19.5" customHeight="1">
      <c r="A41" s="453" t="s">
        <v>199</v>
      </c>
      <c r="B41" s="405">
        <v>277</v>
      </c>
      <c r="C41" s="406">
        <v>250</v>
      </c>
      <c r="D41" s="407">
        <v>0</v>
      </c>
      <c r="E41" s="406">
        <v>0</v>
      </c>
      <c r="F41" s="408">
        <f>SUM(B41:E41)</f>
        <v>527</v>
      </c>
      <c r="G41" s="409">
        <f t="shared" si="0"/>
        <v>0.000585623227572964</v>
      </c>
      <c r="H41" s="410"/>
      <c r="I41" s="406"/>
      <c r="J41" s="407"/>
      <c r="K41" s="406"/>
      <c r="L41" s="408">
        <f>SUM(H41:K41)</f>
        <v>0</v>
      </c>
      <c r="M41" s="411" t="str">
        <f>IF(ISERROR(F41/L41-1),"         /0",(F41/L41-1))</f>
        <v>         /0</v>
      </c>
      <c r="N41" s="405">
        <v>831</v>
      </c>
      <c r="O41" s="406">
        <v>833</v>
      </c>
      <c r="P41" s="407"/>
      <c r="Q41" s="406"/>
      <c r="R41" s="408">
        <f>SUM(N41:Q41)</f>
        <v>1664</v>
      </c>
      <c r="S41" s="409">
        <f t="shared" si="1"/>
        <v>0.00036279533807990566</v>
      </c>
      <c r="T41" s="410"/>
      <c r="U41" s="406"/>
      <c r="V41" s="407"/>
      <c r="W41" s="406"/>
      <c r="X41" s="408">
        <f>SUM(T41:W41)</f>
        <v>0</v>
      </c>
      <c r="Y41" s="412" t="str">
        <f>IF(ISERROR(R41/X41-1),"         /0",IF(R41/X41&gt;5,"  *  ",(R41/X41-1)))</f>
        <v>         /0</v>
      </c>
    </row>
    <row r="42" spans="1:25" ht="19.5" customHeight="1">
      <c r="A42" s="453" t="s">
        <v>200</v>
      </c>
      <c r="B42" s="405">
        <v>259</v>
      </c>
      <c r="C42" s="406">
        <v>222</v>
      </c>
      <c r="D42" s="407">
        <v>0</v>
      </c>
      <c r="E42" s="406">
        <v>0</v>
      </c>
      <c r="F42" s="408">
        <f>SUM(B42:E42)</f>
        <v>481</v>
      </c>
      <c r="G42" s="409">
        <f t="shared" si="0"/>
        <v>0.0005345062096064434</v>
      </c>
      <c r="H42" s="410"/>
      <c r="I42" s="406"/>
      <c r="J42" s="407"/>
      <c r="K42" s="406"/>
      <c r="L42" s="408">
        <f>SUM(H42:K42)</f>
        <v>0</v>
      </c>
      <c r="M42" s="411" t="str">
        <f>IF(ISERROR(F42/L42-1),"         /0",(F42/L42-1))</f>
        <v>         /0</v>
      </c>
      <c r="N42" s="405">
        <v>1871</v>
      </c>
      <c r="O42" s="406">
        <v>1484</v>
      </c>
      <c r="P42" s="407"/>
      <c r="Q42" s="406"/>
      <c r="R42" s="408">
        <f>SUM(N42:Q42)</f>
        <v>3355</v>
      </c>
      <c r="S42" s="409">
        <f t="shared" si="1"/>
        <v>0.0007314773793618291</v>
      </c>
      <c r="T42" s="410"/>
      <c r="U42" s="406"/>
      <c r="V42" s="407"/>
      <c r="W42" s="406"/>
      <c r="X42" s="408">
        <f>SUM(T42:W42)</f>
        <v>0</v>
      </c>
      <c r="Y42" s="412" t="str">
        <f>IF(ISERROR(R42/X42-1),"         /0",IF(R42/X42&gt;5,"  *  ",(R42/X42-1)))</f>
        <v>         /0</v>
      </c>
    </row>
    <row r="43" spans="1:25" ht="19.5" customHeight="1">
      <c r="A43" s="453" t="s">
        <v>201</v>
      </c>
      <c r="B43" s="405">
        <v>212</v>
      </c>
      <c r="C43" s="406">
        <v>252</v>
      </c>
      <c r="D43" s="407">
        <v>0</v>
      </c>
      <c r="E43" s="406">
        <v>0</v>
      </c>
      <c r="F43" s="408">
        <f>SUM(B43:E43)</f>
        <v>464</v>
      </c>
      <c r="G43" s="409">
        <f t="shared" si="0"/>
        <v>0.000515615137749251</v>
      </c>
      <c r="H43" s="410">
        <v>169</v>
      </c>
      <c r="I43" s="406">
        <v>224</v>
      </c>
      <c r="J43" s="407">
        <v>0</v>
      </c>
      <c r="K43" s="406">
        <v>0</v>
      </c>
      <c r="L43" s="408">
        <f>SUM(H43:K43)</f>
        <v>393</v>
      </c>
      <c r="M43" s="411">
        <f>IF(ISERROR(F43/L43-1),"         /0",(F43/L43-1))</f>
        <v>0.1806615776081424</v>
      </c>
      <c r="N43" s="405">
        <v>1200</v>
      </c>
      <c r="O43" s="406">
        <v>1289</v>
      </c>
      <c r="P43" s="407">
        <v>0</v>
      </c>
      <c r="Q43" s="406">
        <v>0</v>
      </c>
      <c r="R43" s="408">
        <f>SUM(N43:Q43)</f>
        <v>2489</v>
      </c>
      <c r="S43" s="409">
        <f t="shared" si="1"/>
        <v>0.0005426668248082242</v>
      </c>
      <c r="T43" s="410">
        <v>954</v>
      </c>
      <c r="U43" s="406">
        <v>1003</v>
      </c>
      <c r="V43" s="407">
        <v>0</v>
      </c>
      <c r="W43" s="406">
        <v>0</v>
      </c>
      <c r="X43" s="408">
        <f>SUM(T43:W43)</f>
        <v>1957</v>
      </c>
      <c r="Y43" s="412">
        <f>IF(ISERROR(R43/X43-1),"         /0",IF(R43/X43&gt;5,"  *  ",(R43/X43-1)))</f>
        <v>0.27184466019417486</v>
      </c>
    </row>
    <row r="44" spans="1:25" ht="19.5" customHeight="1">
      <c r="A44" s="453" t="s">
        <v>202</v>
      </c>
      <c r="B44" s="405">
        <v>188</v>
      </c>
      <c r="C44" s="406">
        <v>240</v>
      </c>
      <c r="D44" s="407">
        <v>0</v>
      </c>
      <c r="E44" s="406">
        <v>0</v>
      </c>
      <c r="F44" s="408">
        <f>SUM(B44:E44)</f>
        <v>428</v>
      </c>
      <c r="G44" s="409">
        <f t="shared" si="0"/>
        <v>0.0004756105149928436</v>
      </c>
      <c r="H44" s="410">
        <v>208</v>
      </c>
      <c r="I44" s="406">
        <v>185</v>
      </c>
      <c r="J44" s="407"/>
      <c r="K44" s="406"/>
      <c r="L44" s="408">
        <f>SUM(H44:K44)</f>
        <v>393</v>
      </c>
      <c r="M44" s="411">
        <f>IF(ISERROR(F44/L44-1),"         /0",(F44/L44-1))</f>
        <v>0.08905852417302795</v>
      </c>
      <c r="N44" s="405">
        <v>977</v>
      </c>
      <c r="O44" s="406">
        <v>1148</v>
      </c>
      <c r="P44" s="407">
        <v>0</v>
      </c>
      <c r="Q44" s="406">
        <v>0</v>
      </c>
      <c r="R44" s="408">
        <f>SUM(N44:Q44)</f>
        <v>2125</v>
      </c>
      <c r="S44" s="409">
        <f t="shared" si="1"/>
        <v>0.00046330534460324493</v>
      </c>
      <c r="T44" s="410">
        <v>921</v>
      </c>
      <c r="U44" s="406">
        <v>1045</v>
      </c>
      <c r="V44" s="407"/>
      <c r="W44" s="406"/>
      <c r="X44" s="408">
        <f>SUM(T44:W44)</f>
        <v>1966</v>
      </c>
      <c r="Y44" s="412">
        <f>IF(ISERROR(R44/X44-1),"         /0",IF(R44/X44&gt;5,"  *  ",(R44/X44-1)))</f>
        <v>0.08087487283825023</v>
      </c>
    </row>
    <row r="45" spans="1:25" ht="19.5" customHeight="1" thickBot="1">
      <c r="A45" s="455" t="s">
        <v>164</v>
      </c>
      <c r="B45" s="457">
        <v>0</v>
      </c>
      <c r="C45" s="458">
        <v>0</v>
      </c>
      <c r="D45" s="459">
        <v>203</v>
      </c>
      <c r="E45" s="458">
        <v>93</v>
      </c>
      <c r="F45" s="460">
        <f>SUM(B45:E45)</f>
        <v>296</v>
      </c>
      <c r="G45" s="461">
        <f t="shared" si="0"/>
        <v>0.0003289268982193498</v>
      </c>
      <c r="H45" s="462">
        <v>804</v>
      </c>
      <c r="I45" s="458">
        <v>665</v>
      </c>
      <c r="J45" s="459">
        <v>125</v>
      </c>
      <c r="K45" s="458">
        <v>121</v>
      </c>
      <c r="L45" s="460">
        <f>SUM(H45:K45)</f>
        <v>1715</v>
      </c>
      <c r="M45" s="463">
        <f>IF(ISERROR(F45/L45-1),"         /0",(F45/L45-1))</f>
        <v>-0.8274052478134111</v>
      </c>
      <c r="N45" s="457">
        <v>4811</v>
      </c>
      <c r="O45" s="458">
        <v>2655</v>
      </c>
      <c r="P45" s="459">
        <v>8169</v>
      </c>
      <c r="Q45" s="458">
        <v>2969</v>
      </c>
      <c r="R45" s="460">
        <f>SUM(N45:Q45)</f>
        <v>18604</v>
      </c>
      <c r="S45" s="461">
        <f t="shared" si="1"/>
        <v>0.004056156532234715</v>
      </c>
      <c r="T45" s="462">
        <v>6504</v>
      </c>
      <c r="U45" s="458">
        <v>5392</v>
      </c>
      <c r="V45" s="459">
        <v>415</v>
      </c>
      <c r="W45" s="458">
        <v>420</v>
      </c>
      <c r="X45" s="460">
        <f>SUM(T45:W45)</f>
        <v>12731</v>
      </c>
      <c r="Y45" s="464">
        <f>IF(ISERROR(R45/X45-1),"         /0",IF(R45/X45&gt;5,"  *  ",(R45/X45-1)))</f>
        <v>0.46131490063624225</v>
      </c>
    </row>
    <row r="46" ht="6.75" customHeight="1" thickTop="1">
      <c r="A46" s="113"/>
    </row>
    <row r="47" ht="15">
      <c r="A47" s="113" t="s">
        <v>41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6:Y65536 M46:M65536 Y3 M3 M5:M8 Y5:Y8">
    <cfRule type="cellIs" priority="3" dxfId="93" operator="lessThan" stopIfTrue="1">
      <formula>0</formula>
    </cfRule>
  </conditionalFormatting>
  <conditionalFormatting sqref="M9:M45 Y9:Y45">
    <cfRule type="cellIs" priority="4" dxfId="93" operator="lessThan" stopIfTrue="1">
      <formula>0</formula>
    </cfRule>
    <cfRule type="cellIs" priority="5" dxfId="95" operator="greaterThanOrEqual" stopIfTrue="1">
      <formula>0</formula>
    </cfRule>
  </conditionalFormatting>
  <conditionalFormatting sqref="G6:G8">
    <cfRule type="cellIs" priority="2" dxfId="93" operator="lessThan" stopIfTrue="1">
      <formula>0</formula>
    </cfRule>
  </conditionalFormatting>
  <conditionalFormatting sqref="S6:S8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57"/>
  <sheetViews>
    <sheetView showGridLines="0" zoomScale="80" zoomScaleNormal="80" zoomScalePageLayoutView="0" workbookViewId="0" topLeftCell="A1">
      <selection activeCell="A15" sqref="A15:IV15"/>
    </sheetView>
  </sheetViews>
  <sheetFormatPr defaultColWidth="8.00390625" defaultRowHeight="15"/>
  <cols>
    <col min="1" max="1" width="32.7109375" style="112" customWidth="1"/>
    <col min="2" max="2" width="9.140625" style="112" customWidth="1"/>
    <col min="3" max="3" width="10.7109375" style="112" customWidth="1"/>
    <col min="4" max="4" width="8.57421875" style="112" bestFit="1" customWidth="1"/>
    <col min="5" max="5" width="10.57421875" style="112" bestFit="1" customWidth="1"/>
    <col min="6" max="6" width="10.140625" style="112" customWidth="1"/>
    <col min="7" max="7" width="11.28125" style="112" bestFit="1" customWidth="1"/>
    <col min="8" max="8" width="10.00390625" style="112" customWidth="1"/>
    <col min="9" max="9" width="10.8515625" style="112" bestFit="1" customWidth="1"/>
    <col min="10" max="10" width="9.00390625" style="112" bestFit="1" customWidth="1"/>
    <col min="11" max="11" width="10.57421875" style="112" bestFit="1" customWidth="1"/>
    <col min="12" max="12" width="9.421875" style="112" customWidth="1"/>
    <col min="13" max="13" width="9.57421875" style="112" customWidth="1"/>
    <col min="14" max="14" width="10.7109375" style="112" customWidth="1"/>
    <col min="15" max="15" width="12.421875" style="112" bestFit="1" customWidth="1"/>
    <col min="16" max="16" width="9.421875" style="112" customWidth="1"/>
    <col min="17" max="17" width="10.57421875" style="112" bestFit="1" customWidth="1"/>
    <col min="18" max="18" width="10.421875" style="112" bestFit="1" customWidth="1"/>
    <col min="19" max="19" width="11.28125" style="112" bestFit="1" customWidth="1"/>
    <col min="20" max="20" width="10.421875" style="112" bestFit="1" customWidth="1"/>
    <col min="21" max="21" width="10.28125" style="112" customWidth="1"/>
    <col min="22" max="22" width="9.421875" style="112" customWidth="1"/>
    <col min="23" max="23" width="10.28125" style="112" customWidth="1"/>
    <col min="24" max="24" width="10.57421875" style="112" customWidth="1"/>
    <col min="25" max="25" width="9.8515625" style="112" bestFit="1" customWidth="1"/>
    <col min="26" max="16384" width="8.00390625" style="112" customWidth="1"/>
  </cols>
  <sheetData>
    <row r="1" spans="24:25" ht="18.75" thickBot="1">
      <c r="X1" s="596" t="s">
        <v>27</v>
      </c>
      <c r="Y1" s="597"/>
    </row>
    <row r="2" ht="5.25" customHeight="1" thickBot="1"/>
    <row r="3" spans="1:25" ht="24.75" customHeight="1" thickTop="1">
      <c r="A3" s="598" t="s">
        <v>45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600"/>
    </row>
    <row r="4" spans="1:25" ht="21" customHeight="1" thickBot="1">
      <c r="A4" s="621" t="s">
        <v>43</v>
      </c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  <c r="X4" s="622"/>
      <c r="Y4" s="623"/>
    </row>
    <row r="5" spans="1:25" s="131" customFormat="1" ht="19.5" customHeight="1" thickBot="1" thickTop="1">
      <c r="A5" s="601" t="s">
        <v>42</v>
      </c>
      <c r="B5" s="616" t="s">
        <v>35</v>
      </c>
      <c r="C5" s="617"/>
      <c r="D5" s="617"/>
      <c r="E5" s="617"/>
      <c r="F5" s="617"/>
      <c r="G5" s="617"/>
      <c r="H5" s="617"/>
      <c r="I5" s="617"/>
      <c r="J5" s="618"/>
      <c r="K5" s="618"/>
      <c r="L5" s="618"/>
      <c r="M5" s="619"/>
      <c r="N5" s="620" t="s">
        <v>34</v>
      </c>
      <c r="O5" s="617"/>
      <c r="P5" s="617"/>
      <c r="Q5" s="617"/>
      <c r="R5" s="617"/>
      <c r="S5" s="617"/>
      <c r="T5" s="617"/>
      <c r="U5" s="617"/>
      <c r="V5" s="617"/>
      <c r="W5" s="617"/>
      <c r="X5" s="617"/>
      <c r="Y5" s="619"/>
    </row>
    <row r="6" spans="1:25" s="130" customFormat="1" ht="26.25" customHeight="1" thickBot="1">
      <c r="A6" s="602"/>
      <c r="B6" s="608" t="s">
        <v>149</v>
      </c>
      <c r="C6" s="609"/>
      <c r="D6" s="609"/>
      <c r="E6" s="609"/>
      <c r="F6" s="610"/>
      <c r="G6" s="605" t="s">
        <v>33</v>
      </c>
      <c r="H6" s="608" t="s">
        <v>146</v>
      </c>
      <c r="I6" s="609"/>
      <c r="J6" s="609"/>
      <c r="K6" s="609"/>
      <c r="L6" s="610"/>
      <c r="M6" s="605" t="s">
        <v>32</v>
      </c>
      <c r="N6" s="615" t="s">
        <v>147</v>
      </c>
      <c r="O6" s="609"/>
      <c r="P6" s="609"/>
      <c r="Q6" s="609"/>
      <c r="R6" s="609"/>
      <c r="S6" s="605" t="s">
        <v>33</v>
      </c>
      <c r="T6" s="615" t="s">
        <v>148</v>
      </c>
      <c r="U6" s="609"/>
      <c r="V6" s="609"/>
      <c r="W6" s="609"/>
      <c r="X6" s="609"/>
      <c r="Y6" s="605" t="s">
        <v>32</v>
      </c>
    </row>
    <row r="7" spans="1:25" s="125" customFormat="1" ht="26.25" customHeight="1">
      <c r="A7" s="603"/>
      <c r="B7" s="588" t="s">
        <v>21</v>
      </c>
      <c r="C7" s="589"/>
      <c r="D7" s="590" t="s">
        <v>20</v>
      </c>
      <c r="E7" s="591"/>
      <c r="F7" s="592" t="s">
        <v>16</v>
      </c>
      <c r="G7" s="606"/>
      <c r="H7" s="588" t="s">
        <v>21</v>
      </c>
      <c r="I7" s="589"/>
      <c r="J7" s="590" t="s">
        <v>20</v>
      </c>
      <c r="K7" s="591"/>
      <c r="L7" s="592" t="s">
        <v>16</v>
      </c>
      <c r="M7" s="606"/>
      <c r="N7" s="589" t="s">
        <v>21</v>
      </c>
      <c r="O7" s="589"/>
      <c r="P7" s="594" t="s">
        <v>20</v>
      </c>
      <c r="Q7" s="589"/>
      <c r="R7" s="592" t="s">
        <v>16</v>
      </c>
      <c r="S7" s="606"/>
      <c r="T7" s="595" t="s">
        <v>21</v>
      </c>
      <c r="U7" s="591"/>
      <c r="V7" s="590" t="s">
        <v>20</v>
      </c>
      <c r="W7" s="611"/>
      <c r="X7" s="592" t="s">
        <v>16</v>
      </c>
      <c r="Y7" s="606"/>
    </row>
    <row r="8" spans="1:25" s="125" customFormat="1" ht="16.5" customHeight="1" thickBot="1">
      <c r="A8" s="604"/>
      <c r="B8" s="128" t="s">
        <v>30</v>
      </c>
      <c r="C8" s="126" t="s">
        <v>29</v>
      </c>
      <c r="D8" s="127" t="s">
        <v>30</v>
      </c>
      <c r="E8" s="126" t="s">
        <v>29</v>
      </c>
      <c r="F8" s="593"/>
      <c r="G8" s="607"/>
      <c r="H8" s="128" t="s">
        <v>30</v>
      </c>
      <c r="I8" s="126" t="s">
        <v>29</v>
      </c>
      <c r="J8" s="127" t="s">
        <v>30</v>
      </c>
      <c r="K8" s="126" t="s">
        <v>29</v>
      </c>
      <c r="L8" s="593"/>
      <c r="M8" s="607"/>
      <c r="N8" s="128" t="s">
        <v>30</v>
      </c>
      <c r="O8" s="126" t="s">
        <v>29</v>
      </c>
      <c r="P8" s="127" t="s">
        <v>30</v>
      </c>
      <c r="Q8" s="126" t="s">
        <v>29</v>
      </c>
      <c r="R8" s="593"/>
      <c r="S8" s="607"/>
      <c r="T8" s="128" t="s">
        <v>30</v>
      </c>
      <c r="U8" s="126" t="s">
        <v>29</v>
      </c>
      <c r="V8" s="127" t="s">
        <v>30</v>
      </c>
      <c r="W8" s="126" t="s">
        <v>29</v>
      </c>
      <c r="X8" s="593"/>
      <c r="Y8" s="607"/>
    </row>
    <row r="9" spans="1:25" s="154" customFormat="1" ht="18" customHeight="1" thickBot="1" thickTop="1">
      <c r="A9" s="208" t="s">
        <v>23</v>
      </c>
      <c r="B9" s="206">
        <f>SUM(B10:B54)</f>
        <v>25363.292000000005</v>
      </c>
      <c r="C9" s="205">
        <f>SUM(C10:C54)</f>
        <v>13478.011</v>
      </c>
      <c r="D9" s="204">
        <f>SUM(D10:D54)</f>
        <v>5933.115</v>
      </c>
      <c r="E9" s="205">
        <f>SUM(E10:E54)</f>
        <v>2247.091</v>
      </c>
      <c r="F9" s="705">
        <f>SUM(B9:E9)</f>
        <v>47021.509000000005</v>
      </c>
      <c r="G9" s="706">
        <f>F9/$F$9</f>
        <v>1</v>
      </c>
      <c r="H9" s="707">
        <f>SUM(H10:H54)</f>
        <v>29504.546000000006</v>
      </c>
      <c r="I9" s="205">
        <f>SUM(I10:I54)</f>
        <v>16065.203999999996</v>
      </c>
      <c r="J9" s="204">
        <f>SUM(J10:J54)</f>
        <v>4039.4820000000004</v>
      </c>
      <c r="K9" s="205">
        <f>SUM(K10:K54)</f>
        <v>1740.6999999999998</v>
      </c>
      <c r="L9" s="705">
        <f>SUM(H9:K9)</f>
        <v>51349.932</v>
      </c>
      <c r="M9" s="708">
        <f>IF(ISERROR(F9/L9-1),"         /0",(F9/L9-1))</f>
        <v>-0.08429267248104622</v>
      </c>
      <c r="N9" s="709">
        <f>SUM(N10:N54)</f>
        <v>133218.01200000002</v>
      </c>
      <c r="O9" s="205">
        <f>SUM(O10:O54)</f>
        <v>67188.51800000001</v>
      </c>
      <c r="P9" s="204">
        <f>SUM(P10:P54)</f>
        <v>36655.894969999994</v>
      </c>
      <c r="Q9" s="205">
        <f>SUM(Q10:Q54)</f>
        <v>10787.527</v>
      </c>
      <c r="R9" s="705">
        <f>SUM(N9:Q9)</f>
        <v>247849.95197000002</v>
      </c>
      <c r="S9" s="706">
        <f>R9/$R$9</f>
        <v>1</v>
      </c>
      <c r="T9" s="707">
        <f>SUM(T10:T54)</f>
        <v>142185.74300000002</v>
      </c>
      <c r="U9" s="205">
        <f>SUM(U10:U54)</f>
        <v>76015.71499999998</v>
      </c>
      <c r="V9" s="204">
        <f>SUM(V10:V54)</f>
        <v>23449.264000000003</v>
      </c>
      <c r="W9" s="205">
        <f>SUM(W10:W54)</f>
        <v>8040.263</v>
      </c>
      <c r="X9" s="705">
        <f>SUM(T9:W9)</f>
        <v>249690.985</v>
      </c>
      <c r="Y9" s="710">
        <f>IF(ISERROR(R9/X9-1),"         /0",(R9/X9-1))</f>
        <v>-0.00737324589431998</v>
      </c>
    </row>
    <row r="10" spans="1:25" ht="19.5" customHeight="1" thickTop="1">
      <c r="A10" s="443" t="s">
        <v>169</v>
      </c>
      <c r="B10" s="445">
        <v>8671.903000000002</v>
      </c>
      <c r="C10" s="446">
        <v>4281.73</v>
      </c>
      <c r="D10" s="447">
        <v>0</v>
      </c>
      <c r="E10" s="446">
        <v>0</v>
      </c>
      <c r="F10" s="448">
        <f>SUM(B10:E10)</f>
        <v>12953.633000000002</v>
      </c>
      <c r="G10" s="449">
        <f>F10/$F$9</f>
        <v>0.2754831411301581</v>
      </c>
      <c r="H10" s="450">
        <v>9655.608000000002</v>
      </c>
      <c r="I10" s="446">
        <v>5896.836</v>
      </c>
      <c r="J10" s="447"/>
      <c r="K10" s="446"/>
      <c r="L10" s="448">
        <f>SUM(H10:K10)</f>
        <v>15552.444000000003</v>
      </c>
      <c r="M10" s="451">
        <f>IF(ISERROR(F10/L10-1),"         /0",(F10/L10-1))</f>
        <v>-0.16709984617208717</v>
      </c>
      <c r="N10" s="445">
        <v>43234.502</v>
      </c>
      <c r="O10" s="446">
        <v>20788.154</v>
      </c>
      <c r="P10" s="447">
        <v>2942.6059999999998</v>
      </c>
      <c r="Q10" s="446">
        <v>893.5569999999999</v>
      </c>
      <c r="R10" s="448">
        <f>SUM(N10:Q10)</f>
        <v>67858.819</v>
      </c>
      <c r="S10" s="449">
        <f>R10/$R$9</f>
        <v>0.2737899219291101</v>
      </c>
      <c r="T10" s="450">
        <v>47884.647</v>
      </c>
      <c r="U10" s="446">
        <v>27476.548000000003</v>
      </c>
      <c r="V10" s="447"/>
      <c r="W10" s="446"/>
      <c r="X10" s="448">
        <f>SUM(T10:W10)</f>
        <v>75361.195</v>
      </c>
      <c r="Y10" s="452">
        <f>IF(ISERROR(R10/X10-1),"         /0",IF(R10/X10&gt;5,"  *  ",(R10/X10-1)))</f>
        <v>-0.09955224303436272</v>
      </c>
    </row>
    <row r="11" spans="1:25" ht="19.5" customHeight="1">
      <c r="A11" s="453" t="s">
        <v>151</v>
      </c>
      <c r="B11" s="405">
        <v>2344.999</v>
      </c>
      <c r="C11" s="406">
        <v>1996.1479999999997</v>
      </c>
      <c r="D11" s="407">
        <v>0</v>
      </c>
      <c r="E11" s="406">
        <v>0</v>
      </c>
      <c r="F11" s="408">
        <f>SUM(B11:E11)</f>
        <v>4341.146999999999</v>
      </c>
      <c r="G11" s="409">
        <f>F11/$F$9</f>
        <v>0.09232257943912431</v>
      </c>
      <c r="H11" s="410">
        <v>2476.858</v>
      </c>
      <c r="I11" s="406">
        <v>2017.237</v>
      </c>
      <c r="J11" s="407">
        <v>1.867</v>
      </c>
      <c r="K11" s="406">
        <v>0</v>
      </c>
      <c r="L11" s="408">
        <f>SUM(H11:K11)</f>
        <v>4495.962</v>
      </c>
      <c r="M11" s="411">
        <f>IF(ISERROR(F11/L11-1),"         /0",(F11/L11-1))</f>
        <v>-0.034434232317800184</v>
      </c>
      <c r="N11" s="405">
        <v>12229.464000000002</v>
      </c>
      <c r="O11" s="406">
        <v>10294.036999999998</v>
      </c>
      <c r="P11" s="407">
        <v>3.316</v>
      </c>
      <c r="Q11" s="406">
        <v>0</v>
      </c>
      <c r="R11" s="408">
        <f>SUM(N11:Q11)</f>
        <v>22526.817</v>
      </c>
      <c r="S11" s="409">
        <f>R11/$R$9</f>
        <v>0.09088893026183303</v>
      </c>
      <c r="T11" s="410">
        <v>9343.323000000008</v>
      </c>
      <c r="U11" s="406">
        <v>9264.041</v>
      </c>
      <c r="V11" s="407">
        <v>6.083</v>
      </c>
      <c r="W11" s="406">
        <v>0</v>
      </c>
      <c r="X11" s="408">
        <f>SUM(T11:W11)</f>
        <v>18613.447000000007</v>
      </c>
      <c r="Y11" s="412">
        <f>IF(ISERROR(R11/X11-1),"         /0",IF(R11/X11&gt;5,"  *  ",(R11/X11-1)))</f>
        <v>0.21024423901709288</v>
      </c>
    </row>
    <row r="12" spans="1:25" ht="19.5" customHeight="1">
      <c r="A12" s="453" t="s">
        <v>203</v>
      </c>
      <c r="B12" s="405">
        <v>2004.718</v>
      </c>
      <c r="C12" s="406">
        <v>1004.5230000000001</v>
      </c>
      <c r="D12" s="407">
        <v>1036.331</v>
      </c>
      <c r="E12" s="406">
        <v>231.19599999999997</v>
      </c>
      <c r="F12" s="408">
        <f>SUM(B12:E12)</f>
        <v>4276.768</v>
      </c>
      <c r="G12" s="409">
        <f>F12/$F$9</f>
        <v>0.09095344005229605</v>
      </c>
      <c r="H12" s="410">
        <v>2765.3360000000002</v>
      </c>
      <c r="I12" s="406">
        <v>1688.278</v>
      </c>
      <c r="J12" s="407">
        <v>576.614</v>
      </c>
      <c r="K12" s="406">
        <v>193.541</v>
      </c>
      <c r="L12" s="408">
        <f>SUM(H12:K12)</f>
        <v>5223.769000000001</v>
      </c>
      <c r="M12" s="411">
        <f>IF(ISERROR(F12/L12-1),"         /0",(F12/L12-1))</f>
        <v>-0.18128692137803204</v>
      </c>
      <c r="N12" s="405">
        <v>10906.523000000001</v>
      </c>
      <c r="O12" s="406">
        <v>4637.396000000001</v>
      </c>
      <c r="P12" s="407">
        <v>6901.243</v>
      </c>
      <c r="Q12" s="406">
        <v>1655.402</v>
      </c>
      <c r="R12" s="408">
        <f>SUM(N12:Q12)</f>
        <v>24100.564000000006</v>
      </c>
      <c r="S12" s="409">
        <f>R12/$R$9</f>
        <v>0.09723852600510957</v>
      </c>
      <c r="T12" s="410">
        <v>11005.425</v>
      </c>
      <c r="U12" s="406">
        <v>6313.798000000001</v>
      </c>
      <c r="V12" s="407">
        <v>5403.5</v>
      </c>
      <c r="W12" s="406">
        <v>2276.474</v>
      </c>
      <c r="X12" s="408">
        <f>SUM(T12:W12)</f>
        <v>24999.197</v>
      </c>
      <c r="Y12" s="412">
        <f>IF(ISERROR(R12/X12-1),"         /0",IF(R12/X12&gt;5,"  *  ",(R12/X12-1)))</f>
        <v>-0.035946474600763945</v>
      </c>
    </row>
    <row r="13" spans="1:25" ht="19.5" customHeight="1">
      <c r="A13" s="453" t="s">
        <v>204</v>
      </c>
      <c r="B13" s="405">
        <v>0</v>
      </c>
      <c r="C13" s="406">
        <v>0</v>
      </c>
      <c r="D13" s="407">
        <v>2384.727</v>
      </c>
      <c r="E13" s="406">
        <v>1001.388</v>
      </c>
      <c r="F13" s="408">
        <f>SUM(B13:E13)</f>
        <v>3386.115</v>
      </c>
      <c r="G13" s="409">
        <f>F13/$F$9</f>
        <v>0.07201204453051474</v>
      </c>
      <c r="H13" s="410"/>
      <c r="I13" s="406"/>
      <c r="J13" s="407">
        <v>2744.829</v>
      </c>
      <c r="K13" s="406">
        <v>1081.681</v>
      </c>
      <c r="L13" s="408">
        <f>SUM(H13:K13)</f>
        <v>3826.51</v>
      </c>
      <c r="M13" s="411">
        <f>IF(ISERROR(F13/L13-1),"         /0",(F13/L13-1))</f>
        <v>-0.11509051328756503</v>
      </c>
      <c r="N13" s="405"/>
      <c r="O13" s="406"/>
      <c r="P13" s="407">
        <v>15208.345</v>
      </c>
      <c r="Q13" s="406">
        <v>4265.569999999999</v>
      </c>
      <c r="R13" s="408">
        <f>SUM(N13:Q13)</f>
        <v>19473.914999999997</v>
      </c>
      <c r="S13" s="409">
        <f>R13/$R$9</f>
        <v>0.07857138904088687</v>
      </c>
      <c r="T13" s="410"/>
      <c r="U13" s="406"/>
      <c r="V13" s="407">
        <v>13132.286999999998</v>
      </c>
      <c r="W13" s="406">
        <v>4181.2210000000005</v>
      </c>
      <c r="X13" s="408">
        <f>SUM(T13:W13)</f>
        <v>17313.507999999998</v>
      </c>
      <c r="Y13" s="412">
        <f>IF(ISERROR(R13/X13-1),"         /0",IF(R13/X13&gt;5,"  *  ",(R13/X13-1)))</f>
        <v>0.12478158672407691</v>
      </c>
    </row>
    <row r="14" spans="1:25" ht="19.5" customHeight="1">
      <c r="A14" s="453" t="s">
        <v>205</v>
      </c>
      <c r="B14" s="405">
        <v>2532.696</v>
      </c>
      <c r="C14" s="406">
        <v>755.365</v>
      </c>
      <c r="D14" s="407">
        <v>0</v>
      </c>
      <c r="E14" s="406">
        <v>13.711</v>
      </c>
      <c r="F14" s="408">
        <f>SUM(B14:E14)</f>
        <v>3301.7719999999995</v>
      </c>
      <c r="G14" s="409">
        <f>F14/$F$9</f>
        <v>0.07021833348649018</v>
      </c>
      <c r="H14" s="410">
        <v>2671.508</v>
      </c>
      <c r="I14" s="406">
        <v>871.499</v>
      </c>
      <c r="J14" s="407"/>
      <c r="K14" s="406">
        <v>63.446000000000005</v>
      </c>
      <c r="L14" s="408">
        <f>SUM(H14:K14)</f>
        <v>3606.4529999999995</v>
      </c>
      <c r="M14" s="411">
        <f>IF(ISERROR(F14/L14-1),"         /0",(F14/L14-1))</f>
        <v>-0.08448217680918069</v>
      </c>
      <c r="N14" s="405">
        <v>15157.337</v>
      </c>
      <c r="O14" s="406">
        <v>4454.125</v>
      </c>
      <c r="P14" s="407"/>
      <c r="Q14" s="406">
        <v>13.711</v>
      </c>
      <c r="R14" s="408">
        <f>SUM(N14:Q14)</f>
        <v>19625.173</v>
      </c>
      <c r="S14" s="409">
        <f>R14/$R$9</f>
        <v>0.07918166957069028</v>
      </c>
      <c r="T14" s="410">
        <v>14143.834</v>
      </c>
      <c r="U14" s="406">
        <v>5376.062</v>
      </c>
      <c r="V14" s="407">
        <v>144.23600000000002</v>
      </c>
      <c r="W14" s="406">
        <v>341.45</v>
      </c>
      <c r="X14" s="408">
        <f>SUM(T14:W14)</f>
        <v>20005.582000000002</v>
      </c>
      <c r="Y14" s="412">
        <f>IF(ISERROR(R14/X14-1),"         /0",IF(R14/X14&gt;5,"  *  ",(R14/X14-1)))</f>
        <v>-0.019015142873624158</v>
      </c>
    </row>
    <row r="15" spans="1:25" ht="19.5" customHeight="1">
      <c r="A15" s="453" t="s">
        <v>206</v>
      </c>
      <c r="B15" s="405">
        <v>1744.28</v>
      </c>
      <c r="C15" s="406">
        <v>482.745</v>
      </c>
      <c r="D15" s="407">
        <v>0</v>
      </c>
      <c r="E15" s="406">
        <v>0</v>
      </c>
      <c r="F15" s="408">
        <f>SUM(B15:E15)</f>
        <v>2227.025</v>
      </c>
      <c r="G15" s="409">
        <f>F15/$F$9</f>
        <v>0.04736183604826463</v>
      </c>
      <c r="H15" s="410">
        <v>3388.1560000000004</v>
      </c>
      <c r="I15" s="406">
        <v>820.3439999999999</v>
      </c>
      <c r="J15" s="407"/>
      <c r="K15" s="406"/>
      <c r="L15" s="408">
        <f>SUM(H15:K15)</f>
        <v>4208.5</v>
      </c>
      <c r="M15" s="411">
        <f>IF(ISERROR(F15/L15-1),"         /0",(F15/L15-1))</f>
        <v>-0.47082689794463584</v>
      </c>
      <c r="N15" s="405">
        <v>12288.266000000001</v>
      </c>
      <c r="O15" s="406">
        <v>2609.1559999999995</v>
      </c>
      <c r="P15" s="407">
        <v>9.888</v>
      </c>
      <c r="Q15" s="406"/>
      <c r="R15" s="408">
        <f>SUM(N15:Q15)</f>
        <v>14907.310000000001</v>
      </c>
      <c r="S15" s="409">
        <f>R15/$R$9</f>
        <v>0.060146511554718375</v>
      </c>
      <c r="T15" s="410">
        <v>18220.951</v>
      </c>
      <c r="U15" s="406">
        <v>4683.388000000001</v>
      </c>
      <c r="V15" s="407"/>
      <c r="W15" s="406"/>
      <c r="X15" s="408">
        <f>SUM(T15:W15)</f>
        <v>22904.339</v>
      </c>
      <c r="Y15" s="412">
        <f>IF(ISERROR(R15/X15-1),"         /0",IF(R15/X15&gt;5,"  *  ",(R15/X15-1)))</f>
        <v>-0.3491490848087778</v>
      </c>
    </row>
    <row r="16" spans="1:25" ht="19.5" customHeight="1">
      <c r="A16" s="453" t="s">
        <v>207</v>
      </c>
      <c r="B16" s="405">
        <v>700.575</v>
      </c>
      <c r="C16" s="406">
        <v>523.927</v>
      </c>
      <c r="D16" s="407">
        <v>0</v>
      </c>
      <c r="E16" s="406">
        <v>0</v>
      </c>
      <c r="F16" s="408">
        <f>SUM(B16:E16)</f>
        <v>1224.502</v>
      </c>
      <c r="G16" s="409">
        <f>F16/$F$9</f>
        <v>0.026041316538778028</v>
      </c>
      <c r="H16" s="410">
        <v>986.058</v>
      </c>
      <c r="I16" s="406"/>
      <c r="J16" s="407"/>
      <c r="K16" s="406"/>
      <c r="L16" s="408">
        <f>SUM(H16:K16)</f>
        <v>986.058</v>
      </c>
      <c r="M16" s="411">
        <f>IF(ISERROR(F16/L16-1),"         /0",(F16/L16-1))</f>
        <v>0.24181539016974662</v>
      </c>
      <c r="N16" s="405">
        <v>4008.1880000000006</v>
      </c>
      <c r="O16" s="406">
        <v>2417.5760000000005</v>
      </c>
      <c r="P16" s="407"/>
      <c r="Q16" s="406"/>
      <c r="R16" s="408">
        <f>SUM(N16:Q16)</f>
        <v>6425.764000000001</v>
      </c>
      <c r="S16" s="409">
        <f>R16/$R$9</f>
        <v>0.025926024794137466</v>
      </c>
      <c r="T16" s="410">
        <v>5487.933999999998</v>
      </c>
      <c r="U16" s="406"/>
      <c r="V16" s="407"/>
      <c r="W16" s="406"/>
      <c r="X16" s="408">
        <f>SUM(T16:W16)</f>
        <v>5487.933999999998</v>
      </c>
      <c r="Y16" s="412">
        <f>IF(ISERROR(R16/X16-1),"         /0",IF(R16/X16&gt;5,"  *  ",(R16/X16-1)))</f>
        <v>0.170889445827884</v>
      </c>
    </row>
    <row r="17" spans="1:25" ht="19.5" customHeight="1">
      <c r="A17" s="453" t="s">
        <v>208</v>
      </c>
      <c r="B17" s="405">
        <v>1066.445</v>
      </c>
      <c r="C17" s="406">
        <v>82.444</v>
      </c>
      <c r="D17" s="407">
        <v>0</v>
      </c>
      <c r="E17" s="406">
        <v>0</v>
      </c>
      <c r="F17" s="408">
        <f aca="true" t="shared" si="0" ref="F17:F29">SUM(B17:E17)</f>
        <v>1148.889</v>
      </c>
      <c r="G17" s="409">
        <f aca="true" t="shared" si="1" ref="G17:G29">F17/$F$9</f>
        <v>0.024433265210608186</v>
      </c>
      <c r="H17" s="410">
        <v>1030.26</v>
      </c>
      <c r="I17" s="406">
        <v>58.825</v>
      </c>
      <c r="J17" s="407"/>
      <c r="K17" s="406"/>
      <c r="L17" s="408">
        <f aca="true" t="shared" si="2" ref="L17:L29">SUM(H17:K17)</f>
        <v>1089.085</v>
      </c>
      <c r="M17" s="411">
        <f aca="true" t="shared" si="3" ref="M17:M29">IF(ISERROR(F17/L17-1),"         /0",(F17/L17-1))</f>
        <v>0.054912151025861</v>
      </c>
      <c r="N17" s="405">
        <v>5396.161000000001</v>
      </c>
      <c r="O17" s="406">
        <v>329.1</v>
      </c>
      <c r="P17" s="407"/>
      <c r="Q17" s="406"/>
      <c r="R17" s="408">
        <f aca="true" t="shared" si="4" ref="R17:R29">SUM(N17:Q17)</f>
        <v>5725.261000000001</v>
      </c>
      <c r="S17" s="409">
        <f aca="true" t="shared" si="5" ref="S17:S29">R17/$R$9</f>
        <v>0.023099705908730585</v>
      </c>
      <c r="T17" s="410">
        <v>4008.939</v>
      </c>
      <c r="U17" s="406">
        <v>95.86500000000001</v>
      </c>
      <c r="V17" s="407"/>
      <c r="W17" s="406"/>
      <c r="X17" s="408">
        <f aca="true" t="shared" si="6" ref="X17:X29">SUM(T17:W17)</f>
        <v>4104.804</v>
      </c>
      <c r="Y17" s="412">
        <f aca="true" t="shared" si="7" ref="Y17:Y29">IF(ISERROR(R17/X17-1),"         /0",IF(R17/X17&gt;5,"  *  ",(R17/X17-1)))</f>
        <v>0.39477085873040507</v>
      </c>
    </row>
    <row r="18" spans="1:25" ht="19.5" customHeight="1">
      <c r="A18" s="453" t="s">
        <v>209</v>
      </c>
      <c r="B18" s="405">
        <v>650.021</v>
      </c>
      <c r="C18" s="406">
        <v>396.446</v>
      </c>
      <c r="D18" s="407">
        <v>0</v>
      </c>
      <c r="E18" s="406">
        <v>0</v>
      </c>
      <c r="F18" s="408">
        <f t="shared" si="0"/>
        <v>1046.467</v>
      </c>
      <c r="G18" s="409">
        <f t="shared" si="1"/>
        <v>0.022255070546544985</v>
      </c>
      <c r="H18" s="410">
        <v>657.586</v>
      </c>
      <c r="I18" s="406">
        <v>542.727</v>
      </c>
      <c r="J18" s="407"/>
      <c r="K18" s="406"/>
      <c r="L18" s="408">
        <f t="shared" si="2"/>
        <v>1200.313</v>
      </c>
      <c r="M18" s="411">
        <f t="shared" si="3"/>
        <v>-0.1281715685825281</v>
      </c>
      <c r="N18" s="405">
        <v>3196.894</v>
      </c>
      <c r="O18" s="406">
        <v>1880.7199999999998</v>
      </c>
      <c r="P18" s="407"/>
      <c r="Q18" s="406"/>
      <c r="R18" s="408">
        <f t="shared" si="4"/>
        <v>5077.614</v>
      </c>
      <c r="S18" s="409">
        <f t="shared" si="5"/>
        <v>0.020486645083613326</v>
      </c>
      <c r="T18" s="410">
        <v>1426.0839999999998</v>
      </c>
      <c r="U18" s="406">
        <v>1230.729</v>
      </c>
      <c r="V18" s="407"/>
      <c r="W18" s="406"/>
      <c r="X18" s="408">
        <f t="shared" si="6"/>
        <v>2656.813</v>
      </c>
      <c r="Y18" s="412">
        <f t="shared" si="7"/>
        <v>0.9111672518916458</v>
      </c>
    </row>
    <row r="19" spans="1:25" ht="19.5" customHeight="1">
      <c r="A19" s="453" t="s">
        <v>210</v>
      </c>
      <c r="B19" s="405">
        <v>0</v>
      </c>
      <c r="C19" s="406">
        <v>0</v>
      </c>
      <c r="D19" s="407">
        <v>819.147</v>
      </c>
      <c r="E19" s="406">
        <v>189.72</v>
      </c>
      <c r="F19" s="408">
        <f t="shared" si="0"/>
        <v>1008.8670000000001</v>
      </c>
      <c r="G19" s="409">
        <f t="shared" si="1"/>
        <v>0.021455436489713674</v>
      </c>
      <c r="H19" s="410"/>
      <c r="I19" s="406"/>
      <c r="J19" s="407"/>
      <c r="K19" s="406"/>
      <c r="L19" s="408">
        <f t="shared" si="2"/>
        <v>0</v>
      </c>
      <c r="M19" s="411" t="str">
        <f t="shared" si="3"/>
        <v>         /0</v>
      </c>
      <c r="N19" s="405"/>
      <c r="O19" s="406"/>
      <c r="P19" s="407">
        <v>1789.819</v>
      </c>
      <c r="Q19" s="406">
        <v>363.994</v>
      </c>
      <c r="R19" s="408">
        <f t="shared" si="4"/>
        <v>2153.813</v>
      </c>
      <c r="S19" s="409">
        <f t="shared" si="5"/>
        <v>0.008689987562558413</v>
      </c>
      <c r="T19" s="410"/>
      <c r="U19" s="406"/>
      <c r="V19" s="407"/>
      <c r="W19" s="406"/>
      <c r="X19" s="408">
        <f t="shared" si="6"/>
        <v>0</v>
      </c>
      <c r="Y19" s="412" t="str">
        <f t="shared" si="7"/>
        <v>         /0</v>
      </c>
    </row>
    <row r="20" spans="1:25" ht="19.5" customHeight="1">
      <c r="A20" s="453" t="s">
        <v>152</v>
      </c>
      <c r="B20" s="405">
        <v>658.486</v>
      </c>
      <c r="C20" s="406">
        <v>338.203</v>
      </c>
      <c r="D20" s="407">
        <v>0</v>
      </c>
      <c r="E20" s="406">
        <v>0</v>
      </c>
      <c r="F20" s="408">
        <f t="shared" si="0"/>
        <v>996.689</v>
      </c>
      <c r="G20" s="409">
        <f t="shared" si="1"/>
        <v>0.021196448629498467</v>
      </c>
      <c r="H20" s="410">
        <v>660.004</v>
      </c>
      <c r="I20" s="406">
        <v>411.871</v>
      </c>
      <c r="J20" s="407"/>
      <c r="K20" s="406"/>
      <c r="L20" s="408">
        <f t="shared" si="2"/>
        <v>1071.875</v>
      </c>
      <c r="M20" s="411">
        <f t="shared" si="3"/>
        <v>-0.07014437317784261</v>
      </c>
      <c r="N20" s="405">
        <v>3455.232000000001</v>
      </c>
      <c r="O20" s="406">
        <v>1519.3310000000001</v>
      </c>
      <c r="P20" s="407">
        <v>0</v>
      </c>
      <c r="Q20" s="406">
        <v>0</v>
      </c>
      <c r="R20" s="408">
        <f t="shared" si="4"/>
        <v>4974.563000000001</v>
      </c>
      <c r="S20" s="409">
        <f t="shared" si="5"/>
        <v>0.02007086529757378</v>
      </c>
      <c r="T20" s="410">
        <v>2078.283</v>
      </c>
      <c r="U20" s="406">
        <v>1315.196</v>
      </c>
      <c r="V20" s="407">
        <v>0</v>
      </c>
      <c r="W20" s="406">
        <v>0</v>
      </c>
      <c r="X20" s="408">
        <f t="shared" si="6"/>
        <v>3393.479</v>
      </c>
      <c r="Y20" s="412">
        <f t="shared" si="7"/>
        <v>0.46591830979357796</v>
      </c>
    </row>
    <row r="21" spans="1:25" ht="19.5" customHeight="1">
      <c r="A21" s="453" t="s">
        <v>211</v>
      </c>
      <c r="B21" s="405">
        <v>761.256</v>
      </c>
      <c r="C21" s="406">
        <v>185.654</v>
      </c>
      <c r="D21" s="407">
        <v>0</v>
      </c>
      <c r="E21" s="406">
        <v>0</v>
      </c>
      <c r="F21" s="408">
        <f t="shared" si="0"/>
        <v>946.91</v>
      </c>
      <c r="G21" s="409">
        <f t="shared" si="1"/>
        <v>0.020137805445588738</v>
      </c>
      <c r="H21" s="410">
        <v>447.601</v>
      </c>
      <c r="I21" s="406">
        <v>159.461</v>
      </c>
      <c r="J21" s="407"/>
      <c r="K21" s="406"/>
      <c r="L21" s="408">
        <f t="shared" si="2"/>
        <v>607.062</v>
      </c>
      <c r="M21" s="411">
        <f t="shared" si="3"/>
        <v>0.5598242024702582</v>
      </c>
      <c r="N21" s="405">
        <v>2891.944</v>
      </c>
      <c r="O21" s="406">
        <v>530.1669999999999</v>
      </c>
      <c r="P21" s="407">
        <v>96.968</v>
      </c>
      <c r="Q21" s="406">
        <v>11.984</v>
      </c>
      <c r="R21" s="408">
        <f t="shared" si="4"/>
        <v>3531.0629999999996</v>
      </c>
      <c r="S21" s="409">
        <f t="shared" si="5"/>
        <v>0.014246777019458139</v>
      </c>
      <c r="T21" s="410">
        <v>4213.224999999999</v>
      </c>
      <c r="U21" s="406">
        <v>476.156</v>
      </c>
      <c r="V21" s="407">
        <v>610.775</v>
      </c>
      <c r="W21" s="406">
        <v>5.879</v>
      </c>
      <c r="X21" s="408">
        <f t="shared" si="6"/>
        <v>5306.034999999999</v>
      </c>
      <c r="Y21" s="412">
        <f t="shared" si="7"/>
        <v>-0.33451946698429236</v>
      </c>
    </row>
    <row r="22" spans="1:25" ht="19.5" customHeight="1">
      <c r="A22" s="453" t="s">
        <v>176</v>
      </c>
      <c r="B22" s="405">
        <v>470.263</v>
      </c>
      <c r="C22" s="406">
        <v>457.798</v>
      </c>
      <c r="D22" s="407">
        <v>0</v>
      </c>
      <c r="E22" s="406">
        <v>0</v>
      </c>
      <c r="F22" s="408">
        <f t="shared" si="0"/>
        <v>928.0609999999999</v>
      </c>
      <c r="G22" s="409">
        <f t="shared" si="1"/>
        <v>0.019736946340875614</v>
      </c>
      <c r="H22" s="410">
        <v>326.858</v>
      </c>
      <c r="I22" s="406">
        <v>518.34</v>
      </c>
      <c r="J22" s="407"/>
      <c r="K22" s="406"/>
      <c r="L22" s="408">
        <f t="shared" si="2"/>
        <v>845.1980000000001</v>
      </c>
      <c r="M22" s="411">
        <f t="shared" si="3"/>
        <v>0.09803974926585224</v>
      </c>
      <c r="N22" s="405">
        <v>2007.953</v>
      </c>
      <c r="O22" s="406">
        <v>3738.2760000000007</v>
      </c>
      <c r="P22" s="407"/>
      <c r="Q22" s="406"/>
      <c r="R22" s="408">
        <f t="shared" si="4"/>
        <v>5746.229000000001</v>
      </c>
      <c r="S22" s="409">
        <f t="shared" si="5"/>
        <v>0.02318430548130802</v>
      </c>
      <c r="T22" s="410">
        <v>1419.445</v>
      </c>
      <c r="U22" s="406">
        <v>3591.299</v>
      </c>
      <c r="V22" s="407"/>
      <c r="W22" s="406"/>
      <c r="X22" s="408">
        <f t="shared" si="6"/>
        <v>5010.744</v>
      </c>
      <c r="Y22" s="412">
        <f t="shared" si="7"/>
        <v>0.14678159570714477</v>
      </c>
    </row>
    <row r="23" spans="1:25" ht="19.5" customHeight="1">
      <c r="A23" s="453" t="s">
        <v>181</v>
      </c>
      <c r="B23" s="405">
        <v>198.87400000000002</v>
      </c>
      <c r="C23" s="406">
        <v>471.633</v>
      </c>
      <c r="D23" s="407">
        <v>0</v>
      </c>
      <c r="E23" s="406">
        <v>0</v>
      </c>
      <c r="F23" s="408">
        <f t="shared" si="0"/>
        <v>670.5070000000001</v>
      </c>
      <c r="G23" s="409">
        <f t="shared" si="1"/>
        <v>0.014259580652760421</v>
      </c>
      <c r="H23" s="410">
        <v>217.49</v>
      </c>
      <c r="I23" s="406">
        <v>320.11300000000006</v>
      </c>
      <c r="J23" s="407"/>
      <c r="K23" s="406"/>
      <c r="L23" s="408">
        <f t="shared" si="2"/>
        <v>537.6030000000001</v>
      </c>
      <c r="M23" s="411">
        <f t="shared" si="3"/>
        <v>0.24721588235184688</v>
      </c>
      <c r="N23" s="405">
        <v>1029.287</v>
      </c>
      <c r="O23" s="406">
        <v>2029.2030000000002</v>
      </c>
      <c r="P23" s="407"/>
      <c r="Q23" s="406"/>
      <c r="R23" s="408">
        <f t="shared" si="4"/>
        <v>3058.4900000000002</v>
      </c>
      <c r="S23" s="409">
        <f t="shared" si="5"/>
        <v>0.01234008712000962</v>
      </c>
      <c r="T23" s="410">
        <v>1095.5839999999998</v>
      </c>
      <c r="U23" s="406">
        <v>1532.47</v>
      </c>
      <c r="V23" s="407"/>
      <c r="W23" s="406"/>
      <c r="X23" s="408">
        <f t="shared" si="6"/>
        <v>2628.054</v>
      </c>
      <c r="Y23" s="412">
        <f t="shared" si="7"/>
        <v>0.1637850668213059</v>
      </c>
    </row>
    <row r="24" spans="1:25" ht="19.5" customHeight="1">
      <c r="A24" s="453" t="s">
        <v>212</v>
      </c>
      <c r="B24" s="405">
        <v>287.78</v>
      </c>
      <c r="C24" s="406">
        <v>352.181</v>
      </c>
      <c r="D24" s="407">
        <v>0</v>
      </c>
      <c r="E24" s="406">
        <v>0</v>
      </c>
      <c r="F24" s="408">
        <f t="shared" si="0"/>
        <v>639.961</v>
      </c>
      <c r="G24" s="409">
        <f t="shared" si="1"/>
        <v>0.013609963049037834</v>
      </c>
      <c r="H24" s="410">
        <v>297.434</v>
      </c>
      <c r="I24" s="406">
        <v>337.509</v>
      </c>
      <c r="J24" s="407"/>
      <c r="K24" s="406"/>
      <c r="L24" s="408">
        <f t="shared" si="2"/>
        <v>634.943</v>
      </c>
      <c r="M24" s="411">
        <f t="shared" si="3"/>
        <v>0.007903071614302482</v>
      </c>
      <c r="N24" s="405">
        <v>1461.706</v>
      </c>
      <c r="O24" s="406">
        <v>1616.095</v>
      </c>
      <c r="P24" s="407"/>
      <c r="Q24" s="406"/>
      <c r="R24" s="408">
        <f t="shared" si="4"/>
        <v>3077.801</v>
      </c>
      <c r="S24" s="409">
        <f t="shared" si="5"/>
        <v>0.012418001196032267</v>
      </c>
      <c r="T24" s="410">
        <v>1607.6070000000002</v>
      </c>
      <c r="U24" s="406">
        <v>1527.3519999999999</v>
      </c>
      <c r="V24" s="407"/>
      <c r="W24" s="406"/>
      <c r="X24" s="408">
        <f t="shared" si="6"/>
        <v>3134.959</v>
      </c>
      <c r="Y24" s="412">
        <f t="shared" si="7"/>
        <v>-0.018232455352685584</v>
      </c>
    </row>
    <row r="25" spans="1:25" ht="19.5" customHeight="1">
      <c r="A25" s="453" t="s">
        <v>213</v>
      </c>
      <c r="B25" s="405">
        <v>0</v>
      </c>
      <c r="C25" s="406">
        <v>0</v>
      </c>
      <c r="D25" s="407">
        <v>490.641</v>
      </c>
      <c r="E25" s="406">
        <v>145.303</v>
      </c>
      <c r="F25" s="408">
        <f t="shared" si="0"/>
        <v>635.944</v>
      </c>
      <c r="G25" s="409">
        <f t="shared" si="1"/>
        <v>0.013524534059508807</v>
      </c>
      <c r="H25" s="410"/>
      <c r="I25" s="406"/>
      <c r="J25" s="407">
        <v>506.276</v>
      </c>
      <c r="K25" s="406">
        <v>172.695</v>
      </c>
      <c r="L25" s="408">
        <f t="shared" si="2"/>
        <v>678.971</v>
      </c>
      <c r="M25" s="411">
        <f t="shared" si="3"/>
        <v>-0.06337089507504745</v>
      </c>
      <c r="N25" s="405"/>
      <c r="O25" s="406"/>
      <c r="P25" s="407">
        <v>4317.265</v>
      </c>
      <c r="Q25" s="406">
        <v>831.4649999999999</v>
      </c>
      <c r="R25" s="408">
        <f t="shared" si="4"/>
        <v>5148.7300000000005</v>
      </c>
      <c r="S25" s="409">
        <f t="shared" si="5"/>
        <v>0.020773576751078843</v>
      </c>
      <c r="T25" s="410"/>
      <c r="U25" s="406"/>
      <c r="V25" s="407">
        <v>3357.9339999999997</v>
      </c>
      <c r="W25" s="406">
        <v>493.93</v>
      </c>
      <c r="X25" s="408">
        <f t="shared" si="6"/>
        <v>3851.8639999999996</v>
      </c>
      <c r="Y25" s="412">
        <f t="shared" si="7"/>
        <v>0.33668530353096604</v>
      </c>
    </row>
    <row r="26" spans="1:25" ht="19.5" customHeight="1">
      <c r="A26" s="453" t="s">
        <v>214</v>
      </c>
      <c r="B26" s="405">
        <v>0</v>
      </c>
      <c r="C26" s="406">
        <v>0</v>
      </c>
      <c r="D26" s="407">
        <v>331.415</v>
      </c>
      <c r="E26" s="406">
        <v>298.574</v>
      </c>
      <c r="F26" s="408">
        <f t="shared" si="0"/>
        <v>629.989</v>
      </c>
      <c r="G26" s="409">
        <f t="shared" si="1"/>
        <v>0.013397889889071828</v>
      </c>
      <c r="H26" s="410"/>
      <c r="I26" s="406"/>
      <c r="J26" s="407"/>
      <c r="K26" s="406"/>
      <c r="L26" s="408">
        <f t="shared" si="2"/>
        <v>0</v>
      </c>
      <c r="M26" s="411" t="str">
        <f t="shared" si="3"/>
        <v>         /0</v>
      </c>
      <c r="N26" s="405"/>
      <c r="O26" s="406"/>
      <c r="P26" s="407">
        <v>587.53</v>
      </c>
      <c r="Q26" s="406">
        <v>499.968</v>
      </c>
      <c r="R26" s="408">
        <f t="shared" si="4"/>
        <v>1087.498</v>
      </c>
      <c r="S26" s="409">
        <f t="shared" si="5"/>
        <v>0.004387727297730652</v>
      </c>
      <c r="T26" s="410"/>
      <c r="U26" s="406"/>
      <c r="V26" s="407"/>
      <c r="W26" s="406"/>
      <c r="X26" s="408">
        <f t="shared" si="6"/>
        <v>0</v>
      </c>
      <c r="Y26" s="412" t="str">
        <f t="shared" si="7"/>
        <v>         /0</v>
      </c>
    </row>
    <row r="27" spans="1:25" ht="19.5" customHeight="1">
      <c r="A27" s="453" t="s">
        <v>201</v>
      </c>
      <c r="B27" s="405">
        <v>0</v>
      </c>
      <c r="C27" s="406">
        <v>0</v>
      </c>
      <c r="D27" s="407">
        <v>422.483</v>
      </c>
      <c r="E27" s="406">
        <v>186.702</v>
      </c>
      <c r="F27" s="408">
        <f t="shared" si="0"/>
        <v>609.185</v>
      </c>
      <c r="G27" s="409">
        <f t="shared" si="1"/>
        <v>0.01295545406677612</v>
      </c>
      <c r="H27" s="410">
        <v>0</v>
      </c>
      <c r="I27" s="406">
        <v>0.3</v>
      </c>
      <c r="J27" s="407">
        <v>30.579</v>
      </c>
      <c r="K27" s="406">
        <v>49.261</v>
      </c>
      <c r="L27" s="408">
        <f t="shared" si="2"/>
        <v>80.14</v>
      </c>
      <c r="M27" s="411">
        <f t="shared" si="3"/>
        <v>6.601509857748939</v>
      </c>
      <c r="N27" s="405">
        <v>0.28</v>
      </c>
      <c r="O27" s="406">
        <v>0</v>
      </c>
      <c r="P27" s="407">
        <v>747.367</v>
      </c>
      <c r="Q27" s="406">
        <v>376.57000000000005</v>
      </c>
      <c r="R27" s="408">
        <f t="shared" si="4"/>
        <v>1124.217</v>
      </c>
      <c r="S27" s="409">
        <f t="shared" si="5"/>
        <v>0.004535877417220869</v>
      </c>
      <c r="T27" s="410">
        <v>0</v>
      </c>
      <c r="U27" s="406">
        <v>0.3</v>
      </c>
      <c r="V27" s="407">
        <v>225.28900000000002</v>
      </c>
      <c r="W27" s="406">
        <v>105.96800000000002</v>
      </c>
      <c r="X27" s="408">
        <f t="shared" si="6"/>
        <v>331.557</v>
      </c>
      <c r="Y27" s="412">
        <f t="shared" si="7"/>
        <v>2.3907201476669173</v>
      </c>
    </row>
    <row r="28" spans="1:25" ht="19.5" customHeight="1">
      <c r="A28" s="453" t="s">
        <v>156</v>
      </c>
      <c r="B28" s="405">
        <v>457.99699999999996</v>
      </c>
      <c r="C28" s="406">
        <v>143.39399999999998</v>
      </c>
      <c r="D28" s="407">
        <v>0</v>
      </c>
      <c r="E28" s="406">
        <v>0</v>
      </c>
      <c r="F28" s="408">
        <f t="shared" si="0"/>
        <v>601.391</v>
      </c>
      <c r="G28" s="409">
        <f t="shared" si="1"/>
        <v>0.012789700134889332</v>
      </c>
      <c r="H28" s="410">
        <v>407.25399999999996</v>
      </c>
      <c r="I28" s="406">
        <v>146.16</v>
      </c>
      <c r="J28" s="407"/>
      <c r="K28" s="406"/>
      <c r="L28" s="408">
        <f t="shared" si="2"/>
        <v>553.414</v>
      </c>
      <c r="M28" s="411">
        <f t="shared" si="3"/>
        <v>0.08669278334122366</v>
      </c>
      <c r="N28" s="405">
        <v>2144.7960000000003</v>
      </c>
      <c r="O28" s="406">
        <v>709.6419999999998</v>
      </c>
      <c r="P28" s="407"/>
      <c r="Q28" s="406"/>
      <c r="R28" s="408">
        <f t="shared" si="4"/>
        <v>2854.438</v>
      </c>
      <c r="S28" s="409">
        <f t="shared" si="5"/>
        <v>0.011516798681266252</v>
      </c>
      <c r="T28" s="410">
        <v>1490.2499999999998</v>
      </c>
      <c r="U28" s="406">
        <v>613.405</v>
      </c>
      <c r="V28" s="407"/>
      <c r="W28" s="406"/>
      <c r="X28" s="408">
        <f t="shared" si="6"/>
        <v>2103.6549999999997</v>
      </c>
      <c r="Y28" s="412">
        <f t="shared" si="7"/>
        <v>0.35689454782271834</v>
      </c>
    </row>
    <row r="29" spans="1:25" ht="19.5" customHeight="1">
      <c r="A29" s="453" t="s">
        <v>165</v>
      </c>
      <c r="B29" s="405">
        <v>392.90299999999996</v>
      </c>
      <c r="C29" s="406">
        <v>208.322</v>
      </c>
      <c r="D29" s="407">
        <v>0</v>
      </c>
      <c r="E29" s="406">
        <v>0</v>
      </c>
      <c r="F29" s="408">
        <f t="shared" si="0"/>
        <v>601.2249999999999</v>
      </c>
      <c r="G29" s="409">
        <f t="shared" si="1"/>
        <v>0.012786169835595872</v>
      </c>
      <c r="H29" s="410">
        <v>568.096</v>
      </c>
      <c r="I29" s="406">
        <v>471.97900000000004</v>
      </c>
      <c r="J29" s="407"/>
      <c r="K29" s="406"/>
      <c r="L29" s="408">
        <f t="shared" si="2"/>
        <v>1040.075</v>
      </c>
      <c r="M29" s="411">
        <f t="shared" si="3"/>
        <v>-0.42194072542845484</v>
      </c>
      <c r="N29" s="405">
        <v>1957.5069999999998</v>
      </c>
      <c r="O29" s="406">
        <v>1063.8300000000002</v>
      </c>
      <c r="P29" s="407"/>
      <c r="Q29" s="406"/>
      <c r="R29" s="408">
        <f t="shared" si="4"/>
        <v>3021.337</v>
      </c>
      <c r="S29" s="409">
        <f t="shared" si="5"/>
        <v>0.012190185941071739</v>
      </c>
      <c r="T29" s="410">
        <v>2981.689</v>
      </c>
      <c r="U29" s="406">
        <v>2240.7960000000007</v>
      </c>
      <c r="V29" s="407"/>
      <c r="W29" s="406"/>
      <c r="X29" s="408">
        <f t="shared" si="6"/>
        <v>5222.485000000001</v>
      </c>
      <c r="Y29" s="412">
        <f t="shared" si="7"/>
        <v>-0.4214752172576849</v>
      </c>
    </row>
    <row r="30" spans="1:25" ht="19.5" customHeight="1">
      <c r="A30" s="453" t="s">
        <v>215</v>
      </c>
      <c r="B30" s="405">
        <v>0</v>
      </c>
      <c r="C30" s="406">
        <v>0</v>
      </c>
      <c r="D30" s="407">
        <v>363.1</v>
      </c>
      <c r="E30" s="406">
        <v>163.826</v>
      </c>
      <c r="F30" s="408">
        <f>SUM(B30:E30)</f>
        <v>526.926</v>
      </c>
      <c r="G30" s="409">
        <f>F30/$F$9</f>
        <v>0.011206063165688706</v>
      </c>
      <c r="H30" s="410"/>
      <c r="I30" s="406"/>
      <c r="J30" s="407"/>
      <c r="K30" s="406"/>
      <c r="L30" s="408">
        <f>SUM(H30:K30)</f>
        <v>0</v>
      </c>
      <c r="M30" s="411" t="str">
        <f>IF(ISERROR(F30/L30-1),"         /0",(F30/L30-1))</f>
        <v>         /0</v>
      </c>
      <c r="N30" s="405"/>
      <c r="O30" s="406"/>
      <c r="P30" s="407">
        <v>1579.913</v>
      </c>
      <c r="Q30" s="406">
        <v>503.25199999999995</v>
      </c>
      <c r="R30" s="408">
        <f>SUM(N30:Q30)</f>
        <v>2083.165</v>
      </c>
      <c r="S30" s="409">
        <f>R30/$R$9</f>
        <v>0.008404944134312958</v>
      </c>
      <c r="T30" s="410"/>
      <c r="U30" s="406"/>
      <c r="V30" s="407"/>
      <c r="W30" s="406"/>
      <c r="X30" s="408">
        <f>SUM(T30:W30)</f>
        <v>0</v>
      </c>
      <c r="Y30" s="412" t="str">
        <f>IF(ISERROR(R30/X30-1),"         /0",IF(R30/X30&gt;5,"  *  ",(R30/X30-1)))</f>
        <v>         /0</v>
      </c>
    </row>
    <row r="31" spans="1:25" ht="19.5" customHeight="1">
      <c r="A31" s="453" t="s">
        <v>166</v>
      </c>
      <c r="B31" s="405">
        <v>353.834</v>
      </c>
      <c r="C31" s="406">
        <v>93.879</v>
      </c>
      <c r="D31" s="407">
        <v>0</v>
      </c>
      <c r="E31" s="406">
        <v>0</v>
      </c>
      <c r="F31" s="408">
        <f>SUM(B31:E31)</f>
        <v>447.713</v>
      </c>
      <c r="G31" s="409">
        <f>F31/$F$9</f>
        <v>0.009521451129949912</v>
      </c>
      <c r="H31" s="410">
        <v>313.76300000000003</v>
      </c>
      <c r="I31" s="406">
        <v>136.389</v>
      </c>
      <c r="J31" s="407"/>
      <c r="K31" s="406"/>
      <c r="L31" s="408">
        <f>SUM(H31:K31)</f>
        <v>450.15200000000004</v>
      </c>
      <c r="M31" s="411">
        <f>IF(ISERROR(F31/L31-1),"         /0",(F31/L31-1))</f>
        <v>-0.0054181698626242225</v>
      </c>
      <c r="N31" s="405">
        <v>2023.1889999999999</v>
      </c>
      <c r="O31" s="406">
        <v>798.174</v>
      </c>
      <c r="P31" s="407"/>
      <c r="Q31" s="406"/>
      <c r="R31" s="408">
        <f>SUM(N31:Q31)</f>
        <v>2821.363</v>
      </c>
      <c r="S31" s="409">
        <f>R31/$R$9</f>
        <v>0.011383351005617706</v>
      </c>
      <c r="T31" s="410">
        <v>2585.298</v>
      </c>
      <c r="U31" s="406">
        <v>2072.049</v>
      </c>
      <c r="V31" s="407"/>
      <c r="W31" s="406"/>
      <c r="X31" s="408">
        <f>SUM(T31:W31)</f>
        <v>4657.347</v>
      </c>
      <c r="Y31" s="412">
        <f>IF(ISERROR(R31/X31-1),"         /0",IF(R31/X31&gt;5,"  *  ",(R31/X31-1)))</f>
        <v>-0.3942124132043414</v>
      </c>
    </row>
    <row r="32" spans="1:25" ht="19.5" customHeight="1">
      <c r="A32" s="453" t="s">
        <v>216</v>
      </c>
      <c r="B32" s="405">
        <v>376.185</v>
      </c>
      <c r="C32" s="406">
        <v>33.888999999999996</v>
      </c>
      <c r="D32" s="407">
        <v>0</v>
      </c>
      <c r="E32" s="406">
        <v>1.9659999999999997</v>
      </c>
      <c r="F32" s="408">
        <f>SUM(B32:E32)</f>
        <v>412.04</v>
      </c>
      <c r="G32" s="409">
        <f>F32/$F$9</f>
        <v>0.008762798318531205</v>
      </c>
      <c r="H32" s="410">
        <v>499.29200000000003</v>
      </c>
      <c r="I32" s="406">
        <v>5.933</v>
      </c>
      <c r="J32" s="407"/>
      <c r="K32" s="406">
        <v>43.358</v>
      </c>
      <c r="L32" s="408">
        <f>SUM(H32:K32)</f>
        <v>548.583</v>
      </c>
      <c r="M32" s="411">
        <f>IF(ISERROR(F32/L32-1),"         /0",(F32/L32-1))</f>
        <v>-0.24890126015571012</v>
      </c>
      <c r="N32" s="405">
        <v>1521.9579999999999</v>
      </c>
      <c r="O32" s="406">
        <v>69.23</v>
      </c>
      <c r="P32" s="407"/>
      <c r="Q32" s="406">
        <v>54.937000000000005</v>
      </c>
      <c r="R32" s="408">
        <f>SUM(N32:Q32)</f>
        <v>1646.1249999999998</v>
      </c>
      <c r="S32" s="409">
        <f>R32/$R$9</f>
        <v>0.0066416192011174895</v>
      </c>
      <c r="T32" s="410">
        <v>2547.332</v>
      </c>
      <c r="U32" s="406">
        <v>174.385</v>
      </c>
      <c r="V32" s="407">
        <v>56.745</v>
      </c>
      <c r="W32" s="406">
        <v>276.484</v>
      </c>
      <c r="X32" s="408">
        <f>SUM(T32:W32)</f>
        <v>3054.9459999999995</v>
      </c>
      <c r="Y32" s="412">
        <f>IF(ISERROR(R32/X32-1),"         /0",IF(R32/X32&gt;5,"  *  ",(R32/X32-1)))</f>
        <v>-0.46116068827403167</v>
      </c>
    </row>
    <row r="33" spans="1:25" ht="19.5" customHeight="1">
      <c r="A33" s="453" t="s">
        <v>217</v>
      </c>
      <c r="B33" s="405">
        <v>225.446</v>
      </c>
      <c r="C33" s="406">
        <v>184.233</v>
      </c>
      <c r="D33" s="407">
        <v>0</v>
      </c>
      <c r="E33" s="406">
        <v>0</v>
      </c>
      <c r="F33" s="408">
        <f>SUM(B33:E33)</f>
        <v>409.679</v>
      </c>
      <c r="G33" s="409">
        <f>F33/$F$9</f>
        <v>0.008712587254483898</v>
      </c>
      <c r="H33" s="410">
        <v>308.18899999999996</v>
      </c>
      <c r="I33" s="406">
        <v>116.251</v>
      </c>
      <c r="J33" s="407"/>
      <c r="K33" s="406"/>
      <c r="L33" s="408">
        <f>SUM(H33:K33)</f>
        <v>424.43999999999994</v>
      </c>
      <c r="M33" s="411">
        <f>IF(ISERROR(F33/L33-1),"         /0",(F33/L33-1))</f>
        <v>-0.034777589294128664</v>
      </c>
      <c r="N33" s="405">
        <v>1041.269</v>
      </c>
      <c r="O33" s="406">
        <v>925.652</v>
      </c>
      <c r="P33" s="407"/>
      <c r="Q33" s="406"/>
      <c r="R33" s="408">
        <f>SUM(N33:Q33)</f>
        <v>1966.921</v>
      </c>
      <c r="S33" s="409">
        <f>R33/$R$9</f>
        <v>0.00793593456188395</v>
      </c>
      <c r="T33" s="410">
        <v>1216.207</v>
      </c>
      <c r="U33" s="406">
        <v>904.16</v>
      </c>
      <c r="V33" s="407"/>
      <c r="W33" s="406"/>
      <c r="X33" s="408">
        <f>SUM(T33:W33)</f>
        <v>2120.367</v>
      </c>
      <c r="Y33" s="412">
        <f>IF(ISERROR(R33/X33-1),"         /0",IF(R33/X33&gt;5,"  *  ",(R33/X33-1)))</f>
        <v>-0.0723676608813475</v>
      </c>
    </row>
    <row r="34" spans="1:25" ht="19.5" customHeight="1">
      <c r="A34" s="453" t="s">
        <v>186</v>
      </c>
      <c r="B34" s="405">
        <v>50.54900000000001</v>
      </c>
      <c r="C34" s="406">
        <v>344.99800000000005</v>
      </c>
      <c r="D34" s="407">
        <v>0</v>
      </c>
      <c r="E34" s="406">
        <v>0</v>
      </c>
      <c r="F34" s="408">
        <f>SUM(B34:E34)</f>
        <v>395.547</v>
      </c>
      <c r="G34" s="409">
        <f>F34/$F$9</f>
        <v>0.008412043943549323</v>
      </c>
      <c r="H34" s="410">
        <v>122.366</v>
      </c>
      <c r="I34" s="406">
        <v>321.873</v>
      </c>
      <c r="J34" s="407"/>
      <c r="K34" s="406"/>
      <c r="L34" s="408">
        <f>SUM(H34:K34)</f>
        <v>444.239</v>
      </c>
      <c r="M34" s="411">
        <f>IF(ISERROR(F34/L34-1),"         /0",(F34/L34-1))</f>
        <v>-0.10960766614367479</v>
      </c>
      <c r="N34" s="405">
        <v>393.60299999999995</v>
      </c>
      <c r="O34" s="406">
        <v>1327.36</v>
      </c>
      <c r="P34" s="407"/>
      <c r="Q34" s="406"/>
      <c r="R34" s="408">
        <f>SUM(N34:Q34)</f>
        <v>1720.9629999999997</v>
      </c>
      <c r="S34" s="409">
        <f>R34/$R$9</f>
        <v>0.006943568018961354</v>
      </c>
      <c r="T34" s="410">
        <v>587.513</v>
      </c>
      <c r="U34" s="406">
        <v>1352.953</v>
      </c>
      <c r="V34" s="407"/>
      <c r="W34" s="406"/>
      <c r="X34" s="408">
        <f>SUM(T34:W34)</f>
        <v>1940.466</v>
      </c>
      <c r="Y34" s="412">
        <f>IF(ISERROR(R34/X34-1),"         /0",IF(R34/X34&gt;5,"  *  ",(R34/X34-1)))</f>
        <v>-0.11311870447614136</v>
      </c>
    </row>
    <row r="35" spans="1:25" ht="19.5" customHeight="1">
      <c r="A35" s="453" t="s">
        <v>172</v>
      </c>
      <c r="B35" s="405">
        <v>126.682</v>
      </c>
      <c r="C35" s="406">
        <v>225.895</v>
      </c>
      <c r="D35" s="407">
        <v>0</v>
      </c>
      <c r="E35" s="406">
        <v>0</v>
      </c>
      <c r="F35" s="408">
        <f>SUM(B35:E35)</f>
        <v>352.577</v>
      </c>
      <c r="G35" s="409">
        <f>F35/$F$9</f>
        <v>0.007498206831260987</v>
      </c>
      <c r="H35" s="410">
        <v>166.447</v>
      </c>
      <c r="I35" s="406">
        <v>209.971</v>
      </c>
      <c r="J35" s="407"/>
      <c r="K35" s="406"/>
      <c r="L35" s="408">
        <f>SUM(H35:K35)</f>
        <v>376.418</v>
      </c>
      <c r="M35" s="411">
        <f aca="true" t="shared" si="8" ref="M35:M41">IF(ISERROR(F35/L35-1),"         /0",(F35/L35-1))</f>
        <v>-0.06333650356784215</v>
      </c>
      <c r="N35" s="405">
        <v>569.4590000000001</v>
      </c>
      <c r="O35" s="406">
        <v>1101.74</v>
      </c>
      <c r="P35" s="407"/>
      <c r="Q35" s="406"/>
      <c r="R35" s="408">
        <f>SUM(N35:Q35)</f>
        <v>1671.199</v>
      </c>
      <c r="S35" s="409">
        <f>R35/$R$9</f>
        <v>0.006742785248561531</v>
      </c>
      <c r="T35" s="410">
        <v>708.8240000000001</v>
      </c>
      <c r="U35" s="406">
        <v>1129.334</v>
      </c>
      <c r="V35" s="407"/>
      <c r="W35" s="406"/>
      <c r="X35" s="408">
        <f>SUM(T35:W35)</f>
        <v>1838.1580000000001</v>
      </c>
      <c r="Y35" s="412">
        <f>IF(ISERROR(R35/X35-1),"         /0",IF(R35/X35&gt;5,"  *  ",(R35/X35-1)))</f>
        <v>-0.09082951519945515</v>
      </c>
    </row>
    <row r="36" spans="1:25" ht="19.5" customHeight="1">
      <c r="A36" s="453" t="s">
        <v>190</v>
      </c>
      <c r="B36" s="405">
        <v>153.986</v>
      </c>
      <c r="C36" s="406">
        <v>131.806</v>
      </c>
      <c r="D36" s="407">
        <v>0</v>
      </c>
      <c r="E36" s="406">
        <v>0</v>
      </c>
      <c r="F36" s="408">
        <f aca="true" t="shared" si="9" ref="F36:F41">SUM(B36:E36)</f>
        <v>285.79200000000003</v>
      </c>
      <c r="G36" s="409">
        <f aca="true" t="shared" si="10" ref="G36:G41">F36/$F$9</f>
        <v>0.0060778993715407984</v>
      </c>
      <c r="H36" s="410">
        <v>87.835</v>
      </c>
      <c r="I36" s="406">
        <v>91.141</v>
      </c>
      <c r="J36" s="407"/>
      <c r="K36" s="406"/>
      <c r="L36" s="408">
        <f aca="true" t="shared" si="11" ref="L36:L41">SUM(H36:K36)</f>
        <v>178.976</v>
      </c>
      <c r="M36" s="411">
        <f t="shared" si="8"/>
        <v>0.5968174503844093</v>
      </c>
      <c r="N36" s="405">
        <v>460.24199999999996</v>
      </c>
      <c r="O36" s="406">
        <v>437.22800000000007</v>
      </c>
      <c r="P36" s="407"/>
      <c r="Q36" s="406"/>
      <c r="R36" s="408">
        <f aca="true" t="shared" si="12" ref="R36:R41">SUM(N36:Q36)</f>
        <v>897.47</v>
      </c>
      <c r="S36" s="409">
        <f aca="true" t="shared" si="13" ref="S36:S41">R36/$R$9</f>
        <v>0.0036210214804021047</v>
      </c>
      <c r="T36" s="410">
        <v>367.70899999999995</v>
      </c>
      <c r="U36" s="406">
        <v>452.9</v>
      </c>
      <c r="V36" s="407"/>
      <c r="W36" s="406"/>
      <c r="X36" s="408">
        <f aca="true" t="shared" si="14" ref="X36:X41">SUM(T36:W36)</f>
        <v>820.6089999999999</v>
      </c>
      <c r="Y36" s="412">
        <f aca="true" t="shared" si="15" ref="Y36:Y41">IF(ISERROR(R36/X36-1),"         /0",IF(R36/X36&gt;5,"  *  ",(R36/X36-1)))</f>
        <v>0.09366336464747538</v>
      </c>
    </row>
    <row r="37" spans="1:25" ht="19.5" customHeight="1">
      <c r="A37" s="453" t="s">
        <v>191</v>
      </c>
      <c r="B37" s="405">
        <v>98.134</v>
      </c>
      <c r="C37" s="406">
        <v>117.29799999999999</v>
      </c>
      <c r="D37" s="407">
        <v>0</v>
      </c>
      <c r="E37" s="406">
        <v>0</v>
      </c>
      <c r="F37" s="408">
        <f t="shared" si="9"/>
        <v>215.432</v>
      </c>
      <c r="G37" s="409">
        <f t="shared" si="10"/>
        <v>0.004581562875831994</v>
      </c>
      <c r="H37" s="410">
        <v>117.465</v>
      </c>
      <c r="I37" s="406">
        <v>137.523</v>
      </c>
      <c r="J37" s="407"/>
      <c r="K37" s="406"/>
      <c r="L37" s="408">
        <f t="shared" si="11"/>
        <v>254.988</v>
      </c>
      <c r="M37" s="411">
        <f t="shared" si="8"/>
        <v>-0.1551288688095126</v>
      </c>
      <c r="N37" s="405">
        <v>554.107</v>
      </c>
      <c r="O37" s="406">
        <v>596.1569999999999</v>
      </c>
      <c r="P37" s="407"/>
      <c r="Q37" s="406"/>
      <c r="R37" s="408">
        <f t="shared" si="12"/>
        <v>1150.264</v>
      </c>
      <c r="S37" s="409">
        <f t="shared" si="13"/>
        <v>0.004640969226974992</v>
      </c>
      <c r="T37" s="410">
        <v>243.305</v>
      </c>
      <c r="U37" s="406">
        <v>269.49</v>
      </c>
      <c r="V37" s="407"/>
      <c r="W37" s="406"/>
      <c r="X37" s="408">
        <f t="shared" si="14"/>
        <v>512.7950000000001</v>
      </c>
      <c r="Y37" s="412">
        <f t="shared" si="15"/>
        <v>1.2431263955381775</v>
      </c>
    </row>
    <row r="38" spans="1:25" ht="19.5" customHeight="1">
      <c r="A38" s="453" t="s">
        <v>185</v>
      </c>
      <c r="B38" s="405">
        <v>14.514</v>
      </c>
      <c r="C38" s="406">
        <v>200.25199999999998</v>
      </c>
      <c r="D38" s="407">
        <v>0</v>
      </c>
      <c r="E38" s="406">
        <v>0</v>
      </c>
      <c r="F38" s="408">
        <f t="shared" si="9"/>
        <v>214.766</v>
      </c>
      <c r="G38" s="409">
        <f t="shared" si="10"/>
        <v>0.0045673991449317365</v>
      </c>
      <c r="H38" s="410">
        <v>12.538</v>
      </c>
      <c r="I38" s="406">
        <v>224.31</v>
      </c>
      <c r="J38" s="407"/>
      <c r="K38" s="406"/>
      <c r="L38" s="408">
        <f t="shared" si="11"/>
        <v>236.848</v>
      </c>
      <c r="M38" s="411">
        <f t="shared" si="8"/>
        <v>-0.0932327906505439</v>
      </c>
      <c r="N38" s="405">
        <v>70.053</v>
      </c>
      <c r="O38" s="406">
        <v>1021.2429999999999</v>
      </c>
      <c r="P38" s="407"/>
      <c r="Q38" s="406"/>
      <c r="R38" s="408">
        <f t="shared" si="12"/>
        <v>1091.2959999999998</v>
      </c>
      <c r="S38" s="409">
        <f t="shared" si="13"/>
        <v>0.0044030510852473</v>
      </c>
      <c r="T38" s="410">
        <v>38.048</v>
      </c>
      <c r="U38" s="406">
        <v>962.212</v>
      </c>
      <c r="V38" s="407"/>
      <c r="W38" s="406"/>
      <c r="X38" s="408">
        <f t="shared" si="14"/>
        <v>1000.26</v>
      </c>
      <c r="Y38" s="412">
        <f t="shared" si="15"/>
        <v>0.09101233679243381</v>
      </c>
    </row>
    <row r="39" spans="1:25" ht="19.5" customHeight="1">
      <c r="A39" s="453" t="s">
        <v>178</v>
      </c>
      <c r="B39" s="405">
        <v>140.54</v>
      </c>
      <c r="C39" s="406">
        <v>43.028</v>
      </c>
      <c r="D39" s="407">
        <v>0</v>
      </c>
      <c r="E39" s="406">
        <v>0</v>
      </c>
      <c r="F39" s="408">
        <f t="shared" si="9"/>
        <v>183.56799999999998</v>
      </c>
      <c r="G39" s="409">
        <f t="shared" si="10"/>
        <v>0.0039039155463938846</v>
      </c>
      <c r="H39" s="410">
        <v>117.778</v>
      </c>
      <c r="I39" s="406">
        <v>39.763</v>
      </c>
      <c r="J39" s="407"/>
      <c r="K39" s="406"/>
      <c r="L39" s="408">
        <f t="shared" si="11"/>
        <v>157.541</v>
      </c>
      <c r="M39" s="411">
        <f t="shared" si="8"/>
        <v>0.16520778717921036</v>
      </c>
      <c r="N39" s="405">
        <v>604.42</v>
      </c>
      <c r="O39" s="406">
        <v>166.336</v>
      </c>
      <c r="P39" s="407"/>
      <c r="Q39" s="406"/>
      <c r="R39" s="408">
        <f t="shared" si="12"/>
        <v>770.756</v>
      </c>
      <c r="S39" s="409">
        <f t="shared" si="13"/>
        <v>0.003109768607473012</v>
      </c>
      <c r="T39" s="410">
        <v>482.63</v>
      </c>
      <c r="U39" s="406">
        <v>183.574</v>
      </c>
      <c r="V39" s="407"/>
      <c r="W39" s="406">
        <v>0.025</v>
      </c>
      <c r="X39" s="408">
        <f t="shared" si="14"/>
        <v>666.2289999999999</v>
      </c>
      <c r="Y39" s="412">
        <f t="shared" si="15"/>
        <v>0.1568935005831329</v>
      </c>
    </row>
    <row r="40" spans="1:25" ht="19.5" customHeight="1">
      <c r="A40" s="453" t="s">
        <v>188</v>
      </c>
      <c r="B40" s="405">
        <v>79.611</v>
      </c>
      <c r="C40" s="406">
        <v>87.217</v>
      </c>
      <c r="D40" s="407">
        <v>0</v>
      </c>
      <c r="E40" s="406">
        <v>0</v>
      </c>
      <c r="F40" s="408">
        <f t="shared" si="9"/>
        <v>166.828</v>
      </c>
      <c r="G40" s="409">
        <f t="shared" si="10"/>
        <v>0.003547908256198243</v>
      </c>
      <c r="H40" s="410">
        <v>56.228</v>
      </c>
      <c r="I40" s="406">
        <v>116.778</v>
      </c>
      <c r="J40" s="407"/>
      <c r="K40" s="406"/>
      <c r="L40" s="408">
        <f t="shared" si="11"/>
        <v>173.006</v>
      </c>
      <c r="M40" s="411">
        <f t="shared" si="8"/>
        <v>-0.03570974417072237</v>
      </c>
      <c r="N40" s="405">
        <v>385.101</v>
      </c>
      <c r="O40" s="406">
        <v>300.88</v>
      </c>
      <c r="P40" s="407"/>
      <c r="Q40" s="406"/>
      <c r="R40" s="408">
        <f t="shared" si="12"/>
        <v>685.981</v>
      </c>
      <c r="S40" s="409">
        <f t="shared" si="13"/>
        <v>0.0027677269837963563</v>
      </c>
      <c r="T40" s="410">
        <v>221.712</v>
      </c>
      <c r="U40" s="406">
        <v>475.34700000000004</v>
      </c>
      <c r="V40" s="407"/>
      <c r="W40" s="406"/>
      <c r="X40" s="408">
        <f t="shared" si="14"/>
        <v>697.059</v>
      </c>
      <c r="Y40" s="412">
        <f t="shared" si="15"/>
        <v>-0.015892485428062764</v>
      </c>
    </row>
    <row r="41" spans="1:25" ht="19.5" customHeight="1">
      <c r="A41" s="453" t="s">
        <v>196</v>
      </c>
      <c r="B41" s="405">
        <v>80.64</v>
      </c>
      <c r="C41" s="406">
        <v>52.559</v>
      </c>
      <c r="D41" s="407">
        <v>6.735</v>
      </c>
      <c r="E41" s="406">
        <v>8.305</v>
      </c>
      <c r="F41" s="408">
        <f t="shared" si="9"/>
        <v>148.23900000000003</v>
      </c>
      <c r="G41" s="409">
        <f t="shared" si="10"/>
        <v>0.0031525785359206573</v>
      </c>
      <c r="H41" s="410"/>
      <c r="I41" s="406"/>
      <c r="J41" s="407"/>
      <c r="K41" s="406"/>
      <c r="L41" s="408">
        <f t="shared" si="11"/>
        <v>0</v>
      </c>
      <c r="M41" s="411" t="str">
        <f t="shared" si="8"/>
        <v>         /0</v>
      </c>
      <c r="N41" s="405">
        <v>315.75699999999995</v>
      </c>
      <c r="O41" s="406">
        <v>234.60999999999999</v>
      </c>
      <c r="P41" s="407">
        <v>6.735</v>
      </c>
      <c r="Q41" s="406">
        <v>22.814</v>
      </c>
      <c r="R41" s="408">
        <f t="shared" si="12"/>
        <v>579.9159999999999</v>
      </c>
      <c r="S41" s="409">
        <f t="shared" si="13"/>
        <v>0.0023397866144036755</v>
      </c>
      <c r="T41" s="410"/>
      <c r="U41" s="406"/>
      <c r="V41" s="407"/>
      <c r="W41" s="406"/>
      <c r="X41" s="408">
        <f t="shared" si="14"/>
        <v>0</v>
      </c>
      <c r="Y41" s="412" t="str">
        <f t="shared" si="15"/>
        <v>         /0</v>
      </c>
    </row>
    <row r="42" spans="1:25" ht="19.5" customHeight="1">
      <c r="A42" s="453" t="s">
        <v>173</v>
      </c>
      <c r="B42" s="405">
        <v>93.7</v>
      </c>
      <c r="C42" s="406">
        <v>52.25399999999999</v>
      </c>
      <c r="D42" s="407">
        <v>0</v>
      </c>
      <c r="E42" s="406">
        <v>0</v>
      </c>
      <c r="F42" s="408">
        <f aca="true" t="shared" si="16" ref="F42:F48">SUM(B42:E42)</f>
        <v>145.954</v>
      </c>
      <c r="G42" s="409">
        <f aca="true" t="shared" si="17" ref="G42:G48">F42/$F$9</f>
        <v>0.003103983753477584</v>
      </c>
      <c r="H42" s="410">
        <v>136.058</v>
      </c>
      <c r="I42" s="406">
        <v>67.661</v>
      </c>
      <c r="J42" s="407"/>
      <c r="K42" s="406"/>
      <c r="L42" s="408">
        <f aca="true" t="shared" si="18" ref="L42:L48">SUM(H42:K42)</f>
        <v>203.719</v>
      </c>
      <c r="M42" s="411">
        <f aca="true" t="shared" si="19" ref="M42:M48">IF(ISERROR(F42/L42-1),"         /0",(F42/L42-1))</f>
        <v>-0.2835523441603385</v>
      </c>
      <c r="N42" s="405">
        <v>475.3739999999999</v>
      </c>
      <c r="O42" s="406">
        <v>284.44</v>
      </c>
      <c r="P42" s="407">
        <v>0.025</v>
      </c>
      <c r="Q42" s="406"/>
      <c r="R42" s="408">
        <f aca="true" t="shared" si="20" ref="R42:R48">SUM(N42:Q42)</f>
        <v>759.8389999999998</v>
      </c>
      <c r="S42" s="409">
        <f aca="true" t="shared" si="21" ref="S42:S48">R42/$R$9</f>
        <v>0.0030657217964358188</v>
      </c>
      <c r="T42" s="410">
        <v>630.6809999999999</v>
      </c>
      <c r="U42" s="406">
        <v>465.20599999999996</v>
      </c>
      <c r="V42" s="407"/>
      <c r="W42" s="406"/>
      <c r="X42" s="408">
        <f aca="true" t="shared" si="22" ref="X42:X48">SUM(T42:W42)</f>
        <v>1095.887</v>
      </c>
      <c r="Y42" s="412">
        <f aca="true" t="shared" si="23" ref="Y42:Y48">IF(ISERROR(R42/X42-1),"         /0",IF(R42/X42&gt;5,"  *  ",(R42/X42-1)))</f>
        <v>-0.3066447544317983</v>
      </c>
    </row>
    <row r="43" spans="1:25" ht="19.5" customHeight="1">
      <c r="A43" s="453" t="s">
        <v>218</v>
      </c>
      <c r="B43" s="405">
        <v>80.829</v>
      </c>
      <c r="C43" s="406">
        <v>60.56</v>
      </c>
      <c r="D43" s="407">
        <v>0</v>
      </c>
      <c r="E43" s="406">
        <v>0</v>
      </c>
      <c r="F43" s="408">
        <f>SUM(B43:E43)</f>
        <v>141.389</v>
      </c>
      <c r="G43" s="409">
        <f>F43/$F$9</f>
        <v>0.0030069005229075058</v>
      </c>
      <c r="H43" s="410"/>
      <c r="I43" s="406"/>
      <c r="J43" s="407">
        <v>128.73</v>
      </c>
      <c r="K43" s="406">
        <v>103.319</v>
      </c>
      <c r="L43" s="408">
        <f>SUM(H43:K43)</f>
        <v>232.04899999999998</v>
      </c>
      <c r="M43" s="411">
        <f>IF(ISERROR(F43/L43-1),"         /0",(F43/L43-1))</f>
        <v>-0.39069334494007724</v>
      </c>
      <c r="N43" s="405">
        <v>321.41799999999995</v>
      </c>
      <c r="O43" s="406">
        <v>305.08500000000004</v>
      </c>
      <c r="P43" s="407"/>
      <c r="Q43" s="406"/>
      <c r="R43" s="408">
        <f>SUM(N43:Q43)</f>
        <v>626.5029999999999</v>
      </c>
      <c r="S43" s="409">
        <f>R43/$R$9</f>
        <v>0.002527751145482701</v>
      </c>
      <c r="T43" s="410"/>
      <c r="U43" s="406"/>
      <c r="V43" s="407">
        <v>319.17999999999995</v>
      </c>
      <c r="W43" s="406">
        <v>315.333</v>
      </c>
      <c r="X43" s="408">
        <f>SUM(T43:W43)</f>
        <v>634.5129999999999</v>
      </c>
      <c r="Y43" s="412">
        <f>IF(ISERROR(R43/X43-1),"         /0",IF(R43/X43&gt;5,"  *  ",(R43/X43-1)))</f>
        <v>-0.012623854830397518</v>
      </c>
    </row>
    <row r="44" spans="1:25" ht="19.5" customHeight="1">
      <c r="A44" s="453" t="s">
        <v>179</v>
      </c>
      <c r="B44" s="405">
        <v>93.741</v>
      </c>
      <c r="C44" s="406">
        <v>21.879</v>
      </c>
      <c r="D44" s="407">
        <v>0</v>
      </c>
      <c r="E44" s="406">
        <v>0</v>
      </c>
      <c r="F44" s="408">
        <f t="shared" si="16"/>
        <v>115.62</v>
      </c>
      <c r="G44" s="409">
        <f t="shared" si="17"/>
        <v>0.002458874724756281</v>
      </c>
      <c r="H44" s="410">
        <v>104.451</v>
      </c>
      <c r="I44" s="406">
        <v>12.447000000000001</v>
      </c>
      <c r="J44" s="407"/>
      <c r="K44" s="406"/>
      <c r="L44" s="408">
        <f t="shared" si="18"/>
        <v>116.898</v>
      </c>
      <c r="M44" s="411">
        <f t="shared" si="19"/>
        <v>-0.010932607914592163</v>
      </c>
      <c r="N44" s="405">
        <v>448.5159999999999</v>
      </c>
      <c r="O44" s="406">
        <v>83.07999999999998</v>
      </c>
      <c r="P44" s="407"/>
      <c r="Q44" s="406"/>
      <c r="R44" s="408">
        <f t="shared" si="20"/>
        <v>531.5959999999999</v>
      </c>
      <c r="S44" s="409">
        <f t="shared" si="21"/>
        <v>0.002144829949631561</v>
      </c>
      <c r="T44" s="410">
        <v>557.8100000000001</v>
      </c>
      <c r="U44" s="406">
        <v>69.448</v>
      </c>
      <c r="V44" s="407">
        <v>0</v>
      </c>
      <c r="W44" s="406">
        <v>0</v>
      </c>
      <c r="X44" s="408">
        <f t="shared" si="22"/>
        <v>627.258</v>
      </c>
      <c r="Y44" s="412">
        <f t="shared" si="23"/>
        <v>-0.15250821830889383</v>
      </c>
    </row>
    <row r="45" spans="1:25" ht="19.5" customHeight="1">
      <c r="A45" s="453" t="s">
        <v>182</v>
      </c>
      <c r="B45" s="405">
        <v>98.25</v>
      </c>
      <c r="C45" s="406">
        <v>9.825</v>
      </c>
      <c r="D45" s="407">
        <v>0</v>
      </c>
      <c r="E45" s="406">
        <v>0</v>
      </c>
      <c r="F45" s="408">
        <f t="shared" si="16"/>
        <v>108.075</v>
      </c>
      <c r="G45" s="409">
        <f t="shared" si="17"/>
        <v>0.002298416241809679</v>
      </c>
      <c r="H45" s="410">
        <v>38.806</v>
      </c>
      <c r="I45" s="406">
        <v>12.232999999999999</v>
      </c>
      <c r="J45" s="407"/>
      <c r="K45" s="406"/>
      <c r="L45" s="408">
        <f t="shared" si="18"/>
        <v>51.038999999999994</v>
      </c>
      <c r="M45" s="411">
        <f t="shared" si="19"/>
        <v>1.1174983835890204</v>
      </c>
      <c r="N45" s="405">
        <v>384.177</v>
      </c>
      <c r="O45" s="406">
        <v>102.122</v>
      </c>
      <c r="P45" s="407"/>
      <c r="Q45" s="406"/>
      <c r="R45" s="408">
        <f t="shared" si="20"/>
        <v>486.29900000000004</v>
      </c>
      <c r="S45" s="409">
        <f t="shared" si="21"/>
        <v>0.0019620701805052685</v>
      </c>
      <c r="T45" s="410">
        <v>217.98399999999998</v>
      </c>
      <c r="U45" s="406">
        <v>56.534000000000006</v>
      </c>
      <c r="V45" s="407"/>
      <c r="W45" s="406"/>
      <c r="X45" s="408">
        <f t="shared" si="22"/>
        <v>274.518</v>
      </c>
      <c r="Y45" s="412">
        <f t="shared" si="23"/>
        <v>0.7714648948338545</v>
      </c>
    </row>
    <row r="46" spans="1:25" ht="19.5" customHeight="1">
      <c r="A46" s="453" t="s">
        <v>167</v>
      </c>
      <c r="B46" s="405">
        <v>56.587999999999994</v>
      </c>
      <c r="C46" s="406">
        <v>48.067</v>
      </c>
      <c r="D46" s="407">
        <v>0</v>
      </c>
      <c r="E46" s="406">
        <v>0</v>
      </c>
      <c r="F46" s="408">
        <f t="shared" si="16"/>
        <v>104.655</v>
      </c>
      <c r="G46" s="409">
        <f t="shared" si="17"/>
        <v>0.0022256835696191713</v>
      </c>
      <c r="H46" s="410"/>
      <c r="I46" s="406"/>
      <c r="J46" s="407"/>
      <c r="K46" s="406"/>
      <c r="L46" s="408">
        <f t="shared" si="18"/>
        <v>0</v>
      </c>
      <c r="M46" s="411" t="str">
        <f t="shared" si="19"/>
        <v>         /0</v>
      </c>
      <c r="N46" s="405">
        <v>67.194</v>
      </c>
      <c r="O46" s="406">
        <v>49.457</v>
      </c>
      <c r="P46" s="407">
        <v>12.6</v>
      </c>
      <c r="Q46" s="406">
        <v>4.35</v>
      </c>
      <c r="R46" s="408">
        <f t="shared" si="20"/>
        <v>133.601</v>
      </c>
      <c r="S46" s="409">
        <f t="shared" si="21"/>
        <v>0.0005390398462379819</v>
      </c>
      <c r="T46" s="410"/>
      <c r="U46" s="406"/>
      <c r="V46" s="407">
        <v>135.5</v>
      </c>
      <c r="W46" s="406">
        <v>5.5</v>
      </c>
      <c r="X46" s="408">
        <f t="shared" si="22"/>
        <v>141</v>
      </c>
      <c r="Y46" s="412">
        <f t="shared" si="23"/>
        <v>-0.05247517730496454</v>
      </c>
    </row>
    <row r="47" spans="1:25" ht="19.5" customHeight="1">
      <c r="A47" s="453" t="s">
        <v>174</v>
      </c>
      <c r="B47" s="405">
        <v>55.736999999999995</v>
      </c>
      <c r="C47" s="406">
        <v>40.583999999999996</v>
      </c>
      <c r="D47" s="407">
        <v>0</v>
      </c>
      <c r="E47" s="406">
        <v>0</v>
      </c>
      <c r="F47" s="408">
        <f t="shared" si="16"/>
        <v>96.321</v>
      </c>
      <c r="G47" s="409">
        <f t="shared" si="17"/>
        <v>0.0020484455315970397</v>
      </c>
      <c r="H47" s="410">
        <v>306.8670000000001</v>
      </c>
      <c r="I47" s="406">
        <v>137.626</v>
      </c>
      <c r="J47" s="407"/>
      <c r="K47" s="406"/>
      <c r="L47" s="408">
        <f t="shared" si="18"/>
        <v>444.49300000000005</v>
      </c>
      <c r="M47" s="411">
        <f t="shared" si="19"/>
        <v>-0.7833014243193932</v>
      </c>
      <c r="N47" s="405">
        <v>408.0980000000002</v>
      </c>
      <c r="O47" s="406">
        <v>158.923</v>
      </c>
      <c r="P47" s="407"/>
      <c r="Q47" s="406"/>
      <c r="R47" s="408">
        <f t="shared" si="20"/>
        <v>567.0210000000002</v>
      </c>
      <c r="S47" s="409">
        <f t="shared" si="21"/>
        <v>0.002287759168372294</v>
      </c>
      <c r="T47" s="410">
        <v>1558.9889999999994</v>
      </c>
      <c r="U47" s="406">
        <v>641.842</v>
      </c>
      <c r="V47" s="407"/>
      <c r="W47" s="406"/>
      <c r="X47" s="408">
        <f t="shared" si="22"/>
        <v>2200.830999999999</v>
      </c>
      <c r="Y47" s="412">
        <f t="shared" si="23"/>
        <v>-0.742360499284134</v>
      </c>
    </row>
    <row r="48" spans="1:25" ht="19.5" customHeight="1">
      <c r="A48" s="453" t="s">
        <v>202</v>
      </c>
      <c r="B48" s="405">
        <v>0</v>
      </c>
      <c r="C48" s="406">
        <v>0</v>
      </c>
      <c r="D48" s="407">
        <v>78.386</v>
      </c>
      <c r="E48" s="406">
        <v>6.3</v>
      </c>
      <c r="F48" s="408">
        <f t="shared" si="16"/>
        <v>84.68599999999999</v>
      </c>
      <c r="G48" s="409">
        <f t="shared" si="17"/>
        <v>0.0018010055781068188</v>
      </c>
      <c r="H48" s="410">
        <v>76.081</v>
      </c>
      <c r="I48" s="406">
        <v>20.985</v>
      </c>
      <c r="J48" s="407"/>
      <c r="K48" s="406"/>
      <c r="L48" s="408">
        <f t="shared" si="18"/>
        <v>97.066</v>
      </c>
      <c r="M48" s="411">
        <f t="shared" si="19"/>
        <v>-0.12754208476706586</v>
      </c>
      <c r="N48" s="405">
        <v>210.941</v>
      </c>
      <c r="O48" s="406">
        <v>33.189</v>
      </c>
      <c r="P48" s="407">
        <v>215.054</v>
      </c>
      <c r="Q48" s="406">
        <v>16.58</v>
      </c>
      <c r="R48" s="408">
        <f t="shared" si="20"/>
        <v>475.76399999999995</v>
      </c>
      <c r="S48" s="409">
        <f t="shared" si="21"/>
        <v>0.0019195646245579537</v>
      </c>
      <c r="T48" s="410">
        <v>387.179</v>
      </c>
      <c r="U48" s="406">
        <v>89.779</v>
      </c>
      <c r="V48" s="407"/>
      <c r="W48" s="406"/>
      <c r="X48" s="408">
        <f t="shared" si="22"/>
        <v>476.95799999999997</v>
      </c>
      <c r="Y48" s="412">
        <f t="shared" si="23"/>
        <v>-0.0025033650761702164</v>
      </c>
    </row>
    <row r="49" spans="1:25" ht="19.5" customHeight="1">
      <c r="A49" s="453" t="s">
        <v>183</v>
      </c>
      <c r="B49" s="405">
        <v>59.522</v>
      </c>
      <c r="C49" s="406">
        <v>21.554</v>
      </c>
      <c r="D49" s="407">
        <v>0</v>
      </c>
      <c r="E49" s="406">
        <v>0</v>
      </c>
      <c r="F49" s="408">
        <f aca="true" t="shared" si="24" ref="F49:F54">SUM(B49:E49)</f>
        <v>81.076</v>
      </c>
      <c r="G49" s="409">
        <f aca="true" t="shared" si="25" ref="G49:G54">F49/$F$9</f>
        <v>0.0017242322019057276</v>
      </c>
      <c r="H49" s="410">
        <v>68.821</v>
      </c>
      <c r="I49" s="406">
        <v>18.98</v>
      </c>
      <c r="J49" s="407"/>
      <c r="K49" s="406"/>
      <c r="L49" s="408">
        <f aca="true" t="shared" si="26" ref="L49:L54">SUM(H49:K49)</f>
        <v>87.801</v>
      </c>
      <c r="M49" s="411">
        <f aca="true" t="shared" si="27" ref="M49:M54">IF(ISERROR(F49/L49-1),"         /0",(F49/L49-1))</f>
        <v>-0.07659366066445727</v>
      </c>
      <c r="N49" s="405">
        <v>237.91999999999996</v>
      </c>
      <c r="O49" s="406">
        <v>84.672</v>
      </c>
      <c r="P49" s="407"/>
      <c r="Q49" s="406"/>
      <c r="R49" s="408">
        <f aca="true" t="shared" si="28" ref="R49:R54">SUM(N49:Q49)</f>
        <v>322.592</v>
      </c>
      <c r="S49" s="409">
        <f aca="true" t="shared" si="29" ref="S49:S54">R49/$R$9</f>
        <v>0.0013015616805084021</v>
      </c>
      <c r="T49" s="410">
        <v>344.717</v>
      </c>
      <c r="U49" s="406">
        <v>88.16700000000002</v>
      </c>
      <c r="V49" s="407"/>
      <c r="W49" s="406"/>
      <c r="X49" s="408">
        <f aca="true" t="shared" si="30" ref="X49:X54">SUM(T49:W49)</f>
        <v>432.884</v>
      </c>
      <c r="Y49" s="412">
        <f aca="true" t="shared" si="31" ref="Y49:Y54">IF(ISERROR(R49/X49-1),"         /0",IF(R49/X49&gt;5,"  *  ",(R49/X49-1)))</f>
        <v>-0.25478419160791355</v>
      </c>
    </row>
    <row r="50" spans="1:25" ht="19.5" customHeight="1">
      <c r="A50" s="453" t="s">
        <v>187</v>
      </c>
      <c r="B50" s="405">
        <v>56.557</v>
      </c>
      <c r="C50" s="406">
        <v>18.889</v>
      </c>
      <c r="D50" s="407">
        <v>0</v>
      </c>
      <c r="E50" s="406">
        <v>0</v>
      </c>
      <c r="F50" s="408">
        <f t="shared" si="24"/>
        <v>75.446</v>
      </c>
      <c r="G50" s="409">
        <f t="shared" si="25"/>
        <v>0.0016044997620131669</v>
      </c>
      <c r="H50" s="410">
        <v>60.246</v>
      </c>
      <c r="I50" s="406">
        <v>42.677</v>
      </c>
      <c r="J50" s="407"/>
      <c r="K50" s="406"/>
      <c r="L50" s="408">
        <f t="shared" si="26"/>
        <v>102.923</v>
      </c>
      <c r="M50" s="411">
        <f t="shared" si="27"/>
        <v>-0.2669665672395869</v>
      </c>
      <c r="N50" s="405">
        <v>278.331</v>
      </c>
      <c r="O50" s="406">
        <v>78.341</v>
      </c>
      <c r="P50" s="407">
        <v>0</v>
      </c>
      <c r="Q50" s="406"/>
      <c r="R50" s="408">
        <f t="shared" si="28"/>
        <v>356.672</v>
      </c>
      <c r="S50" s="409">
        <f t="shared" si="29"/>
        <v>0.0014390642288410528</v>
      </c>
      <c r="T50" s="410">
        <v>259.94399999999996</v>
      </c>
      <c r="U50" s="406">
        <v>149.893</v>
      </c>
      <c r="V50" s="407">
        <v>0</v>
      </c>
      <c r="W50" s="406">
        <v>0</v>
      </c>
      <c r="X50" s="408">
        <f t="shared" si="30"/>
        <v>409.837</v>
      </c>
      <c r="Y50" s="412">
        <f t="shared" si="31"/>
        <v>-0.12972230423314624</v>
      </c>
    </row>
    <row r="51" spans="1:25" ht="19.5" customHeight="1">
      <c r="A51" s="453" t="s">
        <v>180</v>
      </c>
      <c r="B51" s="405">
        <v>61.342</v>
      </c>
      <c r="C51" s="406">
        <v>3.4659999999999997</v>
      </c>
      <c r="D51" s="407">
        <v>0</v>
      </c>
      <c r="E51" s="406">
        <v>0</v>
      </c>
      <c r="F51" s="408">
        <f t="shared" si="24"/>
        <v>64.80799999999999</v>
      </c>
      <c r="G51" s="409">
        <f t="shared" si="25"/>
        <v>0.001378262871146904</v>
      </c>
      <c r="H51" s="410">
        <v>83.828</v>
      </c>
      <c r="I51" s="406">
        <v>0.436</v>
      </c>
      <c r="J51" s="407"/>
      <c r="K51" s="406"/>
      <c r="L51" s="408">
        <f t="shared" si="26"/>
        <v>84.26400000000001</v>
      </c>
      <c r="M51" s="411">
        <f t="shared" si="27"/>
        <v>-0.23089338270198445</v>
      </c>
      <c r="N51" s="405">
        <v>332.21299999999997</v>
      </c>
      <c r="O51" s="406">
        <v>16.392</v>
      </c>
      <c r="P51" s="407"/>
      <c r="Q51" s="406"/>
      <c r="R51" s="408">
        <f t="shared" si="28"/>
        <v>348.60499999999996</v>
      </c>
      <c r="S51" s="409">
        <f t="shared" si="29"/>
        <v>0.0014065163104901284</v>
      </c>
      <c r="T51" s="410">
        <v>533.154</v>
      </c>
      <c r="U51" s="406">
        <v>5.299</v>
      </c>
      <c r="V51" s="407"/>
      <c r="W51" s="406"/>
      <c r="X51" s="408">
        <f t="shared" si="30"/>
        <v>538.453</v>
      </c>
      <c r="Y51" s="412">
        <f t="shared" si="31"/>
        <v>-0.35258044806139077</v>
      </c>
    </row>
    <row r="52" spans="1:25" ht="19.5" customHeight="1">
      <c r="A52" s="453" t="s">
        <v>189</v>
      </c>
      <c r="B52" s="405">
        <v>26.101</v>
      </c>
      <c r="C52" s="406">
        <v>5.283</v>
      </c>
      <c r="D52" s="407">
        <v>0</v>
      </c>
      <c r="E52" s="406">
        <v>0</v>
      </c>
      <c r="F52" s="408">
        <f t="shared" si="24"/>
        <v>31.384</v>
      </c>
      <c r="G52" s="409">
        <f t="shared" si="25"/>
        <v>0.0006674392350955814</v>
      </c>
      <c r="H52" s="410">
        <v>31.008</v>
      </c>
      <c r="I52" s="406">
        <v>35.347</v>
      </c>
      <c r="J52" s="407"/>
      <c r="K52" s="406"/>
      <c r="L52" s="408">
        <f t="shared" si="26"/>
        <v>66.355</v>
      </c>
      <c r="M52" s="411">
        <f t="shared" si="27"/>
        <v>-0.5270288599201266</v>
      </c>
      <c r="N52" s="405">
        <v>234.126</v>
      </c>
      <c r="O52" s="406">
        <v>86.14800000000001</v>
      </c>
      <c r="P52" s="407"/>
      <c r="Q52" s="406">
        <v>0</v>
      </c>
      <c r="R52" s="408">
        <f t="shared" si="28"/>
        <v>320.274</v>
      </c>
      <c r="S52" s="409">
        <f t="shared" si="29"/>
        <v>0.0012922092477902366</v>
      </c>
      <c r="T52" s="410">
        <v>340.5199999999999</v>
      </c>
      <c r="U52" s="406">
        <v>181.13899999999998</v>
      </c>
      <c r="V52" s="407"/>
      <c r="W52" s="406"/>
      <c r="X52" s="408">
        <f t="shared" si="30"/>
        <v>521.6589999999999</v>
      </c>
      <c r="Y52" s="412">
        <f t="shared" si="31"/>
        <v>-0.38604720708355444</v>
      </c>
    </row>
    <row r="53" spans="1:25" ht="19.5" customHeight="1">
      <c r="A53" s="453" t="s">
        <v>184</v>
      </c>
      <c r="B53" s="405">
        <v>26.147</v>
      </c>
      <c r="C53" s="406">
        <v>0.059</v>
      </c>
      <c r="D53" s="407">
        <v>0</v>
      </c>
      <c r="E53" s="406">
        <v>0</v>
      </c>
      <c r="F53" s="408">
        <f t="shared" si="24"/>
        <v>26.206</v>
      </c>
      <c r="G53" s="409">
        <f t="shared" si="25"/>
        <v>0.0005573194173755674</v>
      </c>
      <c r="H53" s="410">
        <v>0</v>
      </c>
      <c r="I53" s="406">
        <v>0</v>
      </c>
      <c r="J53" s="407"/>
      <c r="K53" s="406"/>
      <c r="L53" s="408">
        <f t="shared" si="26"/>
        <v>0</v>
      </c>
      <c r="M53" s="411" t="str">
        <f t="shared" si="27"/>
        <v>         /0</v>
      </c>
      <c r="N53" s="405">
        <v>30.294999999999998</v>
      </c>
      <c r="O53" s="406">
        <v>0.059</v>
      </c>
      <c r="P53" s="407"/>
      <c r="Q53" s="406"/>
      <c r="R53" s="408">
        <f t="shared" si="28"/>
        <v>30.354</v>
      </c>
      <c r="S53" s="409">
        <f t="shared" si="29"/>
        <v>0.000122469259157549</v>
      </c>
      <c r="T53" s="410">
        <v>0</v>
      </c>
      <c r="U53" s="406">
        <v>0</v>
      </c>
      <c r="V53" s="407"/>
      <c r="W53" s="406"/>
      <c r="X53" s="408">
        <f t="shared" si="30"/>
        <v>0</v>
      </c>
      <c r="Y53" s="412" t="str">
        <f t="shared" si="31"/>
        <v>         /0</v>
      </c>
    </row>
    <row r="54" spans="1:25" ht="19.5" customHeight="1" thickBot="1">
      <c r="A54" s="455" t="s">
        <v>164</v>
      </c>
      <c r="B54" s="457">
        <v>11.460999999999999</v>
      </c>
      <c r="C54" s="458">
        <v>0.024</v>
      </c>
      <c r="D54" s="459">
        <v>0.15</v>
      </c>
      <c r="E54" s="458">
        <v>0.1</v>
      </c>
      <c r="F54" s="460">
        <f t="shared" si="24"/>
        <v>11.734999999999998</v>
      </c>
      <c r="G54" s="461">
        <f t="shared" si="25"/>
        <v>0.0002495666398115806</v>
      </c>
      <c r="H54" s="462">
        <v>240.37199999999996</v>
      </c>
      <c r="I54" s="458">
        <v>55.400999999999996</v>
      </c>
      <c r="J54" s="459">
        <v>50.587</v>
      </c>
      <c r="K54" s="458">
        <v>33.399</v>
      </c>
      <c r="L54" s="460">
        <f t="shared" si="26"/>
        <v>379.75899999999996</v>
      </c>
      <c r="M54" s="463">
        <f t="shared" si="27"/>
        <v>-0.9690988232010301</v>
      </c>
      <c r="N54" s="457">
        <v>484.211</v>
      </c>
      <c r="O54" s="458">
        <v>311.192</v>
      </c>
      <c r="P54" s="459">
        <v>2237.2209700000003</v>
      </c>
      <c r="Q54" s="458">
        <v>1273.3729999999996</v>
      </c>
      <c r="R54" s="460">
        <f t="shared" si="28"/>
        <v>4305.99697</v>
      </c>
      <c r="S54" s="461">
        <f t="shared" si="29"/>
        <v>0.01737340247909833</v>
      </c>
      <c r="T54" s="462">
        <v>1948.9669999999999</v>
      </c>
      <c r="U54" s="458">
        <v>554.5989999999999</v>
      </c>
      <c r="V54" s="459">
        <v>57.735</v>
      </c>
      <c r="W54" s="458">
        <v>37.999</v>
      </c>
      <c r="X54" s="460">
        <f t="shared" si="30"/>
        <v>2599.2999999999997</v>
      </c>
      <c r="Y54" s="464">
        <f t="shared" si="31"/>
        <v>0.656598688108337</v>
      </c>
    </row>
    <row r="55" ht="8.25" customHeight="1" thickTop="1">
      <c r="A55" s="105"/>
    </row>
    <row r="56" ht="14.25">
      <c r="A56" s="105" t="s">
        <v>41</v>
      </c>
    </row>
    <row r="57" ht="14.25">
      <c r="A57" s="112" t="s">
        <v>28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55:Y65536 M55:M65536 Y3 M3">
    <cfRule type="cellIs" priority="9" dxfId="93" operator="lessThan" stopIfTrue="1">
      <formula>0</formula>
    </cfRule>
  </conditionalFormatting>
  <conditionalFormatting sqref="Y9:Y54 M9:M54">
    <cfRule type="cellIs" priority="10" dxfId="93" operator="lessThan">
      <formula>0</formula>
    </cfRule>
    <cfRule type="cellIs" priority="11" dxfId="95" operator="greaterThanOrEqual" stopIfTrue="1">
      <formula>0</formula>
    </cfRule>
  </conditionalFormatting>
  <conditionalFormatting sqref="G7:G8">
    <cfRule type="cellIs" priority="5" dxfId="93" operator="lessThan" stopIfTrue="1">
      <formula>0</formula>
    </cfRule>
  </conditionalFormatting>
  <conditionalFormatting sqref="S7:S8">
    <cfRule type="cellIs" priority="4" dxfId="93" operator="lessThan" stopIfTrue="1">
      <formula>0</formula>
    </cfRule>
  </conditionalFormatting>
  <conditionalFormatting sqref="M5 Y5 Y7:Y8 M7:M8">
    <cfRule type="cellIs" priority="6" dxfId="93" operator="lessThan" stopIfTrue="1">
      <formula>0</formula>
    </cfRule>
  </conditionalFormatting>
  <conditionalFormatting sqref="M6 Y6">
    <cfRule type="cellIs" priority="3" dxfId="93" operator="lessThan" stopIfTrue="1">
      <formula>0</formula>
    </cfRule>
  </conditionalFormatting>
  <conditionalFormatting sqref="G6">
    <cfRule type="cellIs" priority="2" dxfId="93" operator="lessThan" stopIfTrue="1">
      <formula>0</formula>
    </cfRule>
  </conditionalFormatting>
  <conditionalFormatting sqref="S6">
    <cfRule type="cellIs" priority="1" dxfId="93" operator="lessThan" stopIfTrue="1">
      <formula>0</formula>
    </cfRule>
  </conditionalFormatting>
  <hyperlinks>
    <hyperlink ref="X1:Y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1"/>
  <sheetViews>
    <sheetView showGridLines="0" zoomScale="88" zoomScaleNormal="88" zoomScalePageLayoutView="0" workbookViewId="0" topLeftCell="A1">
      <selection activeCell="N9" sqref="N9:O59"/>
    </sheetView>
  </sheetViews>
  <sheetFormatPr defaultColWidth="9.140625" defaultRowHeight="15"/>
  <cols>
    <col min="1" max="1" width="15.8515625" style="132" customWidth="1"/>
    <col min="2" max="2" width="12.28125" style="132" customWidth="1"/>
    <col min="3" max="3" width="11.57421875" style="132" customWidth="1"/>
    <col min="4" max="4" width="11.421875" style="132" bestFit="1" customWidth="1"/>
    <col min="5" max="5" width="10.28125" style="132" bestFit="1" customWidth="1"/>
    <col min="6" max="6" width="11.421875" style="132" bestFit="1" customWidth="1"/>
    <col min="7" max="7" width="11.421875" style="132" customWidth="1"/>
    <col min="8" max="8" width="11.421875" style="132" bestFit="1" customWidth="1"/>
    <col min="9" max="9" width="9.00390625" style="132" customWidth="1"/>
    <col min="10" max="10" width="11.421875" style="132" bestFit="1" customWidth="1"/>
    <col min="11" max="11" width="11.421875" style="132" customWidth="1"/>
    <col min="12" max="12" width="12.421875" style="132" bestFit="1" customWidth="1"/>
    <col min="13" max="13" width="10.57421875" style="132" customWidth="1"/>
    <col min="14" max="14" width="12.28125" style="132" customWidth="1"/>
    <col min="15" max="15" width="11.421875" style="132" customWidth="1"/>
    <col min="16" max="16" width="12.421875" style="132" bestFit="1" customWidth="1"/>
    <col min="17" max="17" width="9.140625" style="132" customWidth="1"/>
    <col min="18" max="16384" width="9.140625" style="132" customWidth="1"/>
  </cols>
  <sheetData>
    <row r="1" spans="14:17" ht="18.75" thickBot="1">
      <c r="N1" s="556" t="s">
        <v>27</v>
      </c>
      <c r="O1" s="557"/>
      <c r="P1" s="557"/>
      <c r="Q1" s="558"/>
    </row>
    <row r="2" ht="3.75" customHeight="1" thickBot="1"/>
    <row r="3" spans="1:17" ht="24" customHeight="1" thickTop="1">
      <c r="A3" s="635" t="s">
        <v>48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7"/>
    </row>
    <row r="4" spans="1:17" ht="18.75" customHeight="1" thickBot="1">
      <c r="A4" s="627" t="s">
        <v>37</v>
      </c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  <c r="Q4" s="629"/>
    </row>
    <row r="5" spans="1:17" s="319" customFormat="1" ht="20.25" customHeight="1" thickBot="1">
      <c r="A5" s="624" t="s">
        <v>138</v>
      </c>
      <c r="B5" s="630" t="s">
        <v>35</v>
      </c>
      <c r="C5" s="631"/>
      <c r="D5" s="631"/>
      <c r="E5" s="631"/>
      <c r="F5" s="632"/>
      <c r="G5" s="632"/>
      <c r="H5" s="632"/>
      <c r="I5" s="633"/>
      <c r="J5" s="631" t="s">
        <v>34</v>
      </c>
      <c r="K5" s="631"/>
      <c r="L5" s="631"/>
      <c r="M5" s="631"/>
      <c r="N5" s="631"/>
      <c r="O5" s="631"/>
      <c r="P5" s="631"/>
      <c r="Q5" s="634"/>
    </row>
    <row r="6" spans="1:17" s="344" customFormat="1" ht="28.5" customHeight="1" thickBot="1">
      <c r="A6" s="625"/>
      <c r="B6" s="570" t="s">
        <v>145</v>
      </c>
      <c r="C6" s="571"/>
      <c r="D6" s="572"/>
      <c r="E6" s="578" t="s">
        <v>33</v>
      </c>
      <c r="F6" s="570" t="s">
        <v>146</v>
      </c>
      <c r="G6" s="571"/>
      <c r="H6" s="572"/>
      <c r="I6" s="580" t="s">
        <v>32</v>
      </c>
      <c r="J6" s="570" t="s">
        <v>147</v>
      </c>
      <c r="K6" s="571"/>
      <c r="L6" s="572"/>
      <c r="M6" s="578" t="s">
        <v>33</v>
      </c>
      <c r="N6" s="570" t="s">
        <v>148</v>
      </c>
      <c r="O6" s="571"/>
      <c r="P6" s="572"/>
      <c r="Q6" s="578" t="s">
        <v>32</v>
      </c>
    </row>
    <row r="7" spans="1:17" s="135" customFormat="1" ht="22.5" customHeight="1" thickBot="1">
      <c r="A7" s="626"/>
      <c r="B7" s="103" t="s">
        <v>21</v>
      </c>
      <c r="C7" s="100" t="s">
        <v>20</v>
      </c>
      <c r="D7" s="100" t="s">
        <v>16</v>
      </c>
      <c r="E7" s="579"/>
      <c r="F7" s="103" t="s">
        <v>21</v>
      </c>
      <c r="G7" s="101" t="s">
        <v>20</v>
      </c>
      <c r="H7" s="100" t="s">
        <v>16</v>
      </c>
      <c r="I7" s="581"/>
      <c r="J7" s="103" t="s">
        <v>21</v>
      </c>
      <c r="K7" s="100" t="s">
        <v>20</v>
      </c>
      <c r="L7" s="101" t="s">
        <v>16</v>
      </c>
      <c r="M7" s="579"/>
      <c r="N7" s="102" t="s">
        <v>21</v>
      </c>
      <c r="O7" s="101" t="s">
        <v>20</v>
      </c>
      <c r="P7" s="100" t="s">
        <v>16</v>
      </c>
      <c r="Q7" s="579"/>
    </row>
    <row r="8" spans="1:17" s="134" customFormat="1" ht="18" customHeight="1" thickBot="1">
      <c r="A8" s="483" t="s">
        <v>47</v>
      </c>
      <c r="B8" s="484">
        <f>SUM(B9:B59)</f>
        <v>1881110</v>
      </c>
      <c r="C8" s="485">
        <f>SUM(C9:C59)</f>
        <v>57515</v>
      </c>
      <c r="D8" s="485">
        <f>C8+B8</f>
        <v>1938625</v>
      </c>
      <c r="E8" s="486">
        <f>D8/$D$8</f>
        <v>1</v>
      </c>
      <c r="F8" s="485">
        <f>SUM(F9:F59)</f>
        <v>1820098</v>
      </c>
      <c r="G8" s="485">
        <f>SUM(G9:G59)</f>
        <v>57825</v>
      </c>
      <c r="H8" s="485">
        <f aca="true" t="shared" si="0" ref="H8:H59">G8+F8</f>
        <v>1877923</v>
      </c>
      <c r="I8" s="487">
        <f>(D8/H8-1)</f>
        <v>0.03232400902486421</v>
      </c>
      <c r="J8" s="488">
        <f>SUM(J9:J59)</f>
        <v>9161005</v>
      </c>
      <c r="K8" s="485">
        <f>SUM(K9:K59)</f>
        <v>307601</v>
      </c>
      <c r="L8" s="485">
        <f aca="true" t="shared" si="1" ref="L8:L59">K8+J8</f>
        <v>9468606</v>
      </c>
      <c r="M8" s="486">
        <f>(L8/$L$8)</f>
        <v>1</v>
      </c>
      <c r="N8" s="485">
        <f>SUM(N9:N59)</f>
        <v>8613451</v>
      </c>
      <c r="O8" s="485">
        <f>SUM(O9:O59)</f>
        <v>318893</v>
      </c>
      <c r="P8" s="485">
        <f aca="true" t="shared" si="2" ref="P8:P59">O8+N8</f>
        <v>8932344</v>
      </c>
      <c r="Q8" s="489">
        <f>(L8/P8-1)</f>
        <v>0.060035977118660044</v>
      </c>
    </row>
    <row r="9" spans="1:17" s="133" customFormat="1" ht="18" customHeight="1" thickTop="1">
      <c r="A9" s="490" t="s">
        <v>219</v>
      </c>
      <c r="B9" s="491">
        <v>252792</v>
      </c>
      <c r="C9" s="492">
        <v>61</v>
      </c>
      <c r="D9" s="492">
        <f aca="true" t="shared" si="3" ref="D9:D59">C9+B9</f>
        <v>252853</v>
      </c>
      <c r="E9" s="493">
        <f>D9/$D$8</f>
        <v>0.13042904120188278</v>
      </c>
      <c r="F9" s="494">
        <v>234751</v>
      </c>
      <c r="G9" s="492">
        <v>46</v>
      </c>
      <c r="H9" s="492">
        <f t="shared" si="0"/>
        <v>234797</v>
      </c>
      <c r="I9" s="495">
        <f>(D9/H9-1)</f>
        <v>0.07690047147110057</v>
      </c>
      <c r="J9" s="494">
        <v>1182375</v>
      </c>
      <c r="K9" s="492">
        <v>1452</v>
      </c>
      <c r="L9" s="492">
        <f t="shared" si="1"/>
        <v>1183827</v>
      </c>
      <c r="M9" s="495">
        <f>(L9/$L$8)</f>
        <v>0.1250265350570084</v>
      </c>
      <c r="N9" s="494">
        <v>1129555</v>
      </c>
      <c r="O9" s="492">
        <v>288</v>
      </c>
      <c r="P9" s="492">
        <f t="shared" si="2"/>
        <v>1129843</v>
      </c>
      <c r="Q9" s="496">
        <f>(L9/P9-1)</f>
        <v>0.0477800898000873</v>
      </c>
    </row>
    <row r="10" spans="1:17" s="133" customFormat="1" ht="18" customHeight="1">
      <c r="A10" s="497" t="s">
        <v>220</v>
      </c>
      <c r="B10" s="498">
        <v>200411</v>
      </c>
      <c r="C10" s="499">
        <v>84</v>
      </c>
      <c r="D10" s="499">
        <f t="shared" si="3"/>
        <v>200495</v>
      </c>
      <c r="E10" s="500">
        <f>D10/$D$8</f>
        <v>0.10342123928041783</v>
      </c>
      <c r="F10" s="501">
        <v>192010</v>
      </c>
      <c r="G10" s="499">
        <v>171</v>
      </c>
      <c r="H10" s="499">
        <f t="shared" si="0"/>
        <v>192181</v>
      </c>
      <c r="I10" s="502">
        <f>(D10/H10-1)</f>
        <v>0.04326130054479882</v>
      </c>
      <c r="J10" s="501">
        <v>923694</v>
      </c>
      <c r="K10" s="499">
        <v>1039</v>
      </c>
      <c r="L10" s="499">
        <f t="shared" si="1"/>
        <v>924733</v>
      </c>
      <c r="M10" s="502">
        <f>(L10/$L$8)</f>
        <v>0.09766305620911885</v>
      </c>
      <c r="N10" s="501">
        <v>882955</v>
      </c>
      <c r="O10" s="499">
        <v>632</v>
      </c>
      <c r="P10" s="499">
        <f t="shared" si="2"/>
        <v>883587</v>
      </c>
      <c r="Q10" s="503">
        <f>(L10/P10-1)</f>
        <v>0.0465670047205311</v>
      </c>
    </row>
    <row r="11" spans="1:17" s="133" customFormat="1" ht="18" customHeight="1">
      <c r="A11" s="497" t="s">
        <v>221</v>
      </c>
      <c r="B11" s="498">
        <v>160290</v>
      </c>
      <c r="C11" s="499">
        <v>1127</v>
      </c>
      <c r="D11" s="499">
        <f t="shared" si="3"/>
        <v>161417</v>
      </c>
      <c r="E11" s="500">
        <f>D11/$D$8</f>
        <v>0.08326365336256367</v>
      </c>
      <c r="F11" s="501">
        <v>155215</v>
      </c>
      <c r="G11" s="499">
        <v>1032</v>
      </c>
      <c r="H11" s="499">
        <f t="shared" si="0"/>
        <v>156247</v>
      </c>
      <c r="I11" s="502">
        <f>(D11/H11-1)</f>
        <v>0.03308863530179784</v>
      </c>
      <c r="J11" s="501">
        <v>854292</v>
      </c>
      <c r="K11" s="499">
        <v>2403</v>
      </c>
      <c r="L11" s="499">
        <f t="shared" si="1"/>
        <v>856695</v>
      </c>
      <c r="M11" s="502">
        <f>(L11/$L$8)</f>
        <v>0.09047741557732997</v>
      </c>
      <c r="N11" s="501">
        <v>751577</v>
      </c>
      <c r="O11" s="499">
        <v>3672</v>
      </c>
      <c r="P11" s="499">
        <f t="shared" si="2"/>
        <v>755249</v>
      </c>
      <c r="Q11" s="503">
        <f>(L11/P11-1)</f>
        <v>0.13432126358326846</v>
      </c>
    </row>
    <row r="12" spans="1:17" s="133" customFormat="1" ht="18" customHeight="1">
      <c r="A12" s="497" t="s">
        <v>222</v>
      </c>
      <c r="B12" s="498">
        <v>130709</v>
      </c>
      <c r="C12" s="499">
        <v>29</v>
      </c>
      <c r="D12" s="499">
        <f t="shared" si="3"/>
        <v>130738</v>
      </c>
      <c r="E12" s="500">
        <f>D12/$D$8</f>
        <v>0.06743851956928235</v>
      </c>
      <c r="F12" s="501">
        <v>137815</v>
      </c>
      <c r="G12" s="499">
        <v>19</v>
      </c>
      <c r="H12" s="499">
        <f>G12+F12</f>
        <v>137834</v>
      </c>
      <c r="I12" s="502">
        <f>(D12/H12-1)</f>
        <v>-0.05148221774018025</v>
      </c>
      <c r="J12" s="501">
        <v>649158</v>
      </c>
      <c r="K12" s="499">
        <v>4863</v>
      </c>
      <c r="L12" s="499">
        <f>K12+J12</f>
        <v>654021</v>
      </c>
      <c r="M12" s="502">
        <f>(L12/$L$8)</f>
        <v>0.06907257520272783</v>
      </c>
      <c r="N12" s="501">
        <v>620857</v>
      </c>
      <c r="O12" s="499">
        <v>2809</v>
      </c>
      <c r="P12" s="499">
        <f>O12+N12</f>
        <v>623666</v>
      </c>
      <c r="Q12" s="503">
        <f>(L12/P12-1)</f>
        <v>0.04867188527192434</v>
      </c>
    </row>
    <row r="13" spans="1:17" s="133" customFormat="1" ht="18" customHeight="1">
      <c r="A13" s="497" t="s">
        <v>223</v>
      </c>
      <c r="B13" s="498">
        <v>83969</v>
      </c>
      <c r="C13" s="499">
        <v>6</v>
      </c>
      <c r="D13" s="499">
        <f t="shared" si="3"/>
        <v>83975</v>
      </c>
      <c r="E13" s="500">
        <f aca="true" t="shared" si="4" ref="E13:E21">D13/$D$8</f>
        <v>0.043316783802953125</v>
      </c>
      <c r="F13" s="501">
        <v>97820</v>
      </c>
      <c r="G13" s="499">
        <v>254</v>
      </c>
      <c r="H13" s="499">
        <f aca="true" t="shared" si="5" ref="H13:H21">G13+F13</f>
        <v>98074</v>
      </c>
      <c r="I13" s="502">
        <f aca="true" t="shared" si="6" ref="I13:I21">(D13/H13-1)</f>
        <v>-0.14375879437975403</v>
      </c>
      <c r="J13" s="501">
        <v>400186</v>
      </c>
      <c r="K13" s="499">
        <v>926</v>
      </c>
      <c r="L13" s="499">
        <f aca="true" t="shared" si="7" ref="L13:L21">K13+J13</f>
        <v>401112</v>
      </c>
      <c r="M13" s="502">
        <f aca="true" t="shared" si="8" ref="M13:M21">(L13/$L$8)</f>
        <v>0.04236230760895532</v>
      </c>
      <c r="N13" s="501">
        <v>434889</v>
      </c>
      <c r="O13" s="499">
        <v>987</v>
      </c>
      <c r="P13" s="499">
        <f aca="true" t="shared" si="9" ref="P13:P21">O13+N13</f>
        <v>435876</v>
      </c>
      <c r="Q13" s="503">
        <f aca="true" t="shared" si="10" ref="Q13:Q21">(L13/P13-1)</f>
        <v>-0.0797566280318256</v>
      </c>
    </row>
    <row r="14" spans="1:17" s="133" customFormat="1" ht="18" customHeight="1">
      <c r="A14" s="497" t="s">
        <v>224</v>
      </c>
      <c r="B14" s="498">
        <v>78999</v>
      </c>
      <c r="C14" s="499">
        <v>365</v>
      </c>
      <c r="D14" s="499">
        <f t="shared" si="3"/>
        <v>79364</v>
      </c>
      <c r="E14" s="500">
        <f t="shared" si="4"/>
        <v>0.04093829389386808</v>
      </c>
      <c r="F14" s="501">
        <v>78509</v>
      </c>
      <c r="G14" s="499"/>
      <c r="H14" s="499">
        <f t="shared" si="5"/>
        <v>78509</v>
      </c>
      <c r="I14" s="502">
        <f t="shared" si="6"/>
        <v>0.010890471156173254</v>
      </c>
      <c r="J14" s="501">
        <v>402500</v>
      </c>
      <c r="K14" s="499">
        <v>2750</v>
      </c>
      <c r="L14" s="499">
        <f t="shared" si="7"/>
        <v>405250</v>
      </c>
      <c r="M14" s="502">
        <f t="shared" si="8"/>
        <v>0.0427993307568189</v>
      </c>
      <c r="N14" s="501">
        <v>392706</v>
      </c>
      <c r="O14" s="499">
        <v>527</v>
      </c>
      <c r="P14" s="499">
        <f t="shared" si="9"/>
        <v>393233</v>
      </c>
      <c r="Q14" s="503">
        <f t="shared" si="10"/>
        <v>0.03055949017503612</v>
      </c>
    </row>
    <row r="15" spans="1:17" s="133" customFormat="1" ht="18" customHeight="1">
      <c r="A15" s="497" t="s">
        <v>225</v>
      </c>
      <c r="B15" s="498">
        <v>73565</v>
      </c>
      <c r="C15" s="499">
        <v>124</v>
      </c>
      <c r="D15" s="499">
        <f t="shared" si="3"/>
        <v>73689</v>
      </c>
      <c r="E15" s="500">
        <f t="shared" si="4"/>
        <v>0.03801096137726481</v>
      </c>
      <c r="F15" s="501">
        <v>79493</v>
      </c>
      <c r="G15" s="499">
        <v>175</v>
      </c>
      <c r="H15" s="499">
        <f t="shared" si="5"/>
        <v>79668</v>
      </c>
      <c r="I15" s="502">
        <f t="shared" si="6"/>
        <v>-0.07504895315559568</v>
      </c>
      <c r="J15" s="501">
        <v>355867</v>
      </c>
      <c r="K15" s="499">
        <v>2713</v>
      </c>
      <c r="L15" s="499">
        <f t="shared" si="7"/>
        <v>358580</v>
      </c>
      <c r="M15" s="502">
        <f t="shared" si="8"/>
        <v>0.03787041091370789</v>
      </c>
      <c r="N15" s="501">
        <v>356055</v>
      </c>
      <c r="O15" s="499">
        <v>1374</v>
      </c>
      <c r="P15" s="499">
        <f t="shared" si="9"/>
        <v>357429</v>
      </c>
      <c r="Q15" s="503">
        <f t="shared" si="10"/>
        <v>0.003220219959768178</v>
      </c>
    </row>
    <row r="16" spans="1:17" s="133" customFormat="1" ht="18" customHeight="1">
      <c r="A16" s="497" t="s">
        <v>226</v>
      </c>
      <c r="B16" s="498">
        <v>58837</v>
      </c>
      <c r="C16" s="499">
        <v>12504</v>
      </c>
      <c r="D16" s="499">
        <f t="shared" si="3"/>
        <v>71341</v>
      </c>
      <c r="E16" s="500">
        <f t="shared" si="4"/>
        <v>0.036799793668192665</v>
      </c>
      <c r="F16" s="501">
        <v>58015</v>
      </c>
      <c r="G16" s="499">
        <v>11307</v>
      </c>
      <c r="H16" s="499">
        <f t="shared" si="5"/>
        <v>69322</v>
      </c>
      <c r="I16" s="502">
        <f t="shared" si="6"/>
        <v>0.02912495311733654</v>
      </c>
      <c r="J16" s="501">
        <v>312131</v>
      </c>
      <c r="K16" s="499">
        <v>69486</v>
      </c>
      <c r="L16" s="499">
        <f t="shared" si="7"/>
        <v>381617</v>
      </c>
      <c r="M16" s="502">
        <f t="shared" si="8"/>
        <v>0.040303398409438515</v>
      </c>
      <c r="N16" s="501">
        <v>280633</v>
      </c>
      <c r="O16" s="499">
        <v>61249</v>
      </c>
      <c r="P16" s="499">
        <f t="shared" si="9"/>
        <v>341882</v>
      </c>
      <c r="Q16" s="503">
        <f t="shared" si="10"/>
        <v>0.11622431131209021</v>
      </c>
    </row>
    <row r="17" spans="1:17" s="133" customFormat="1" ht="18" customHeight="1">
      <c r="A17" s="497" t="s">
        <v>227</v>
      </c>
      <c r="B17" s="498">
        <v>60721</v>
      </c>
      <c r="C17" s="499">
        <v>8</v>
      </c>
      <c r="D17" s="499">
        <f t="shared" si="3"/>
        <v>60729</v>
      </c>
      <c r="E17" s="500">
        <f t="shared" si="4"/>
        <v>0.031325810819524146</v>
      </c>
      <c r="F17" s="501">
        <v>66189</v>
      </c>
      <c r="G17" s="499">
        <v>32</v>
      </c>
      <c r="H17" s="499">
        <f t="shared" si="5"/>
        <v>66221</v>
      </c>
      <c r="I17" s="502">
        <f t="shared" si="6"/>
        <v>-0.0829344165748026</v>
      </c>
      <c r="J17" s="501">
        <v>270952</v>
      </c>
      <c r="K17" s="499">
        <v>123</v>
      </c>
      <c r="L17" s="499">
        <f t="shared" si="7"/>
        <v>271075</v>
      </c>
      <c r="M17" s="502">
        <f t="shared" si="8"/>
        <v>0.028628818223083736</v>
      </c>
      <c r="N17" s="501">
        <v>294673</v>
      </c>
      <c r="O17" s="499">
        <v>110</v>
      </c>
      <c r="P17" s="499">
        <f t="shared" si="9"/>
        <v>294783</v>
      </c>
      <c r="Q17" s="503">
        <f t="shared" si="10"/>
        <v>-0.0804252619723661</v>
      </c>
    </row>
    <row r="18" spans="1:17" s="133" customFormat="1" ht="18" customHeight="1">
      <c r="A18" s="497" t="s">
        <v>228</v>
      </c>
      <c r="B18" s="498">
        <v>53041</v>
      </c>
      <c r="C18" s="499">
        <v>484</v>
      </c>
      <c r="D18" s="499">
        <f t="shared" si="3"/>
        <v>53525</v>
      </c>
      <c r="E18" s="500">
        <f t="shared" si="4"/>
        <v>0.027609774969372624</v>
      </c>
      <c r="F18" s="501">
        <v>40740</v>
      </c>
      <c r="G18" s="499">
        <v>246</v>
      </c>
      <c r="H18" s="499">
        <f t="shared" si="5"/>
        <v>40986</v>
      </c>
      <c r="I18" s="502">
        <f t="shared" si="6"/>
        <v>0.30593373346996544</v>
      </c>
      <c r="J18" s="501">
        <v>268965</v>
      </c>
      <c r="K18" s="499">
        <v>1019</v>
      </c>
      <c r="L18" s="499">
        <f t="shared" si="7"/>
        <v>269984</v>
      </c>
      <c r="M18" s="502">
        <f t="shared" si="8"/>
        <v>0.028513595348671178</v>
      </c>
      <c r="N18" s="501">
        <v>206189</v>
      </c>
      <c r="O18" s="499">
        <v>497</v>
      </c>
      <c r="P18" s="499">
        <f t="shared" si="9"/>
        <v>206686</v>
      </c>
      <c r="Q18" s="503">
        <f t="shared" si="10"/>
        <v>0.3062519957810399</v>
      </c>
    </row>
    <row r="19" spans="1:17" s="133" customFormat="1" ht="18" customHeight="1">
      <c r="A19" s="497" t="s">
        <v>229</v>
      </c>
      <c r="B19" s="498">
        <v>50140</v>
      </c>
      <c r="C19" s="499">
        <v>221</v>
      </c>
      <c r="D19" s="499">
        <f t="shared" si="3"/>
        <v>50361</v>
      </c>
      <c r="E19" s="500">
        <f t="shared" si="4"/>
        <v>0.025977690373331613</v>
      </c>
      <c r="F19" s="501">
        <v>39172</v>
      </c>
      <c r="G19" s="499">
        <v>8</v>
      </c>
      <c r="H19" s="499">
        <f t="shared" si="5"/>
        <v>39180</v>
      </c>
      <c r="I19" s="502">
        <f t="shared" si="6"/>
        <v>0.285375191424196</v>
      </c>
      <c r="J19" s="501">
        <v>233619</v>
      </c>
      <c r="K19" s="499">
        <v>281</v>
      </c>
      <c r="L19" s="499">
        <f t="shared" si="7"/>
        <v>233900</v>
      </c>
      <c r="M19" s="502">
        <f t="shared" si="8"/>
        <v>0.024702685907513736</v>
      </c>
      <c r="N19" s="501">
        <v>187122</v>
      </c>
      <c r="O19" s="499">
        <v>151</v>
      </c>
      <c r="P19" s="499">
        <f t="shared" si="9"/>
        <v>187273</v>
      </c>
      <c r="Q19" s="503">
        <f t="shared" si="10"/>
        <v>0.24897876362315974</v>
      </c>
    </row>
    <row r="20" spans="1:17" s="133" customFormat="1" ht="18" customHeight="1">
      <c r="A20" s="497" t="s">
        <v>230</v>
      </c>
      <c r="B20" s="498">
        <v>47120</v>
      </c>
      <c r="C20" s="499">
        <v>52</v>
      </c>
      <c r="D20" s="499">
        <f t="shared" si="3"/>
        <v>47172</v>
      </c>
      <c r="E20" s="500">
        <f t="shared" si="4"/>
        <v>0.024332710039332</v>
      </c>
      <c r="F20" s="501">
        <v>41433</v>
      </c>
      <c r="G20" s="499">
        <v>8</v>
      </c>
      <c r="H20" s="499">
        <f t="shared" si="5"/>
        <v>41441</v>
      </c>
      <c r="I20" s="502">
        <f t="shared" si="6"/>
        <v>0.13829299486016255</v>
      </c>
      <c r="J20" s="501">
        <v>226202</v>
      </c>
      <c r="K20" s="499">
        <v>61</v>
      </c>
      <c r="L20" s="499">
        <f t="shared" si="7"/>
        <v>226263</v>
      </c>
      <c r="M20" s="502">
        <f t="shared" si="8"/>
        <v>0.023896125786625824</v>
      </c>
      <c r="N20" s="501">
        <v>207856</v>
      </c>
      <c r="O20" s="499">
        <v>344</v>
      </c>
      <c r="P20" s="499">
        <f t="shared" si="9"/>
        <v>208200</v>
      </c>
      <c r="Q20" s="503">
        <f t="shared" si="10"/>
        <v>0.08675792507204605</v>
      </c>
    </row>
    <row r="21" spans="1:17" s="133" customFormat="1" ht="18" customHeight="1">
      <c r="A21" s="497" t="s">
        <v>231</v>
      </c>
      <c r="B21" s="498">
        <v>30476</v>
      </c>
      <c r="C21" s="499">
        <v>9</v>
      </c>
      <c r="D21" s="499">
        <f t="shared" si="3"/>
        <v>30485</v>
      </c>
      <c r="E21" s="500">
        <f t="shared" si="4"/>
        <v>0.01572506286672255</v>
      </c>
      <c r="F21" s="501">
        <v>26555</v>
      </c>
      <c r="G21" s="499">
        <v>24</v>
      </c>
      <c r="H21" s="499">
        <f t="shared" si="5"/>
        <v>26579</v>
      </c>
      <c r="I21" s="502">
        <f t="shared" si="6"/>
        <v>0.1469581248353964</v>
      </c>
      <c r="J21" s="501">
        <v>153863</v>
      </c>
      <c r="K21" s="499">
        <v>959</v>
      </c>
      <c r="L21" s="499">
        <f t="shared" si="7"/>
        <v>154822</v>
      </c>
      <c r="M21" s="502">
        <f t="shared" si="8"/>
        <v>0.01635108694986358</v>
      </c>
      <c r="N21" s="501">
        <v>135380</v>
      </c>
      <c r="O21" s="499">
        <v>86</v>
      </c>
      <c r="P21" s="499">
        <f t="shared" si="9"/>
        <v>135466</v>
      </c>
      <c r="Q21" s="503">
        <f t="shared" si="10"/>
        <v>0.1428845614397709</v>
      </c>
    </row>
    <row r="22" spans="1:17" s="133" customFormat="1" ht="18" customHeight="1">
      <c r="A22" s="497" t="s">
        <v>232</v>
      </c>
      <c r="B22" s="498">
        <v>26554</v>
      </c>
      <c r="C22" s="499">
        <v>1929</v>
      </c>
      <c r="D22" s="499">
        <f t="shared" si="3"/>
        <v>28483</v>
      </c>
      <c r="E22" s="500">
        <f>D22/$D$8</f>
        <v>0.014692372170997486</v>
      </c>
      <c r="F22" s="501">
        <v>23226</v>
      </c>
      <c r="G22" s="499">
        <v>1775</v>
      </c>
      <c r="H22" s="499">
        <f>G22+F22</f>
        <v>25001</v>
      </c>
      <c r="I22" s="502">
        <f>(D22/H22-1)</f>
        <v>0.13927442902283915</v>
      </c>
      <c r="J22" s="501">
        <v>133676</v>
      </c>
      <c r="K22" s="499">
        <v>15195</v>
      </c>
      <c r="L22" s="499">
        <f>K22+J22</f>
        <v>148871</v>
      </c>
      <c r="M22" s="502">
        <f>(L22/$L$8)</f>
        <v>0.015722588942870788</v>
      </c>
      <c r="N22" s="501">
        <v>96677</v>
      </c>
      <c r="O22" s="499">
        <v>11245</v>
      </c>
      <c r="P22" s="499">
        <f>O22+N22</f>
        <v>107922</v>
      </c>
      <c r="Q22" s="503">
        <f>(L22/P22-1)</f>
        <v>0.37943144122607064</v>
      </c>
    </row>
    <row r="23" spans="1:17" s="133" customFormat="1" ht="18" customHeight="1">
      <c r="A23" s="497" t="s">
        <v>233</v>
      </c>
      <c r="B23" s="498">
        <v>26826</v>
      </c>
      <c r="C23" s="499">
        <v>0</v>
      </c>
      <c r="D23" s="499">
        <f t="shared" si="3"/>
        <v>26826</v>
      </c>
      <c r="E23" s="500">
        <f>D23/$D$8</f>
        <v>0.013837642659101167</v>
      </c>
      <c r="F23" s="501">
        <v>31279</v>
      </c>
      <c r="G23" s="499">
        <v>26</v>
      </c>
      <c r="H23" s="499">
        <f>G23+F23</f>
        <v>31305</v>
      </c>
      <c r="I23" s="502">
        <f>(D23/H23-1)</f>
        <v>-0.14307618591279347</v>
      </c>
      <c r="J23" s="501">
        <v>126559</v>
      </c>
      <c r="K23" s="499">
        <v>441</v>
      </c>
      <c r="L23" s="499">
        <f>K23+J23</f>
        <v>127000</v>
      </c>
      <c r="M23" s="502">
        <f>(L23/$L$8)</f>
        <v>0.013412745234092537</v>
      </c>
      <c r="N23" s="501">
        <v>123462</v>
      </c>
      <c r="O23" s="499">
        <v>72</v>
      </c>
      <c r="P23" s="499">
        <f>O23+N23</f>
        <v>123534</v>
      </c>
      <c r="Q23" s="503">
        <f>(L23/P23-1)</f>
        <v>0.028057053118979436</v>
      </c>
    </row>
    <row r="24" spans="1:17" s="133" customFormat="1" ht="18" customHeight="1">
      <c r="A24" s="497" t="s">
        <v>234</v>
      </c>
      <c r="B24" s="498">
        <v>25647</v>
      </c>
      <c r="C24" s="499">
        <v>376</v>
      </c>
      <c r="D24" s="499">
        <f t="shared" si="3"/>
        <v>26023</v>
      </c>
      <c r="E24" s="500">
        <f>D24/$D$8</f>
        <v>0.013423431555870785</v>
      </c>
      <c r="F24" s="501">
        <v>25222</v>
      </c>
      <c r="G24" s="499">
        <v>947</v>
      </c>
      <c r="H24" s="499">
        <f>G24+F24</f>
        <v>26169</v>
      </c>
      <c r="I24" s="502">
        <f>(D24/H24-1)</f>
        <v>-0.005579120333218723</v>
      </c>
      <c r="J24" s="501">
        <v>124726</v>
      </c>
      <c r="K24" s="499">
        <v>2406</v>
      </c>
      <c r="L24" s="499">
        <f>K24+J24</f>
        <v>127132</v>
      </c>
      <c r="M24" s="502">
        <f>(L24/$L$8)</f>
        <v>0.013426686040162618</v>
      </c>
      <c r="N24" s="501">
        <v>116669</v>
      </c>
      <c r="O24" s="499">
        <v>4759</v>
      </c>
      <c r="P24" s="499">
        <f>O24+N24</f>
        <v>121428</v>
      </c>
      <c r="Q24" s="503">
        <f>(L24/P24-1)</f>
        <v>0.046974338702770346</v>
      </c>
    </row>
    <row r="25" spans="1:17" s="133" customFormat="1" ht="18" customHeight="1">
      <c r="A25" s="497" t="s">
        <v>235</v>
      </c>
      <c r="B25" s="498">
        <v>25249</v>
      </c>
      <c r="C25" s="499">
        <v>579</v>
      </c>
      <c r="D25" s="499">
        <f t="shared" si="3"/>
        <v>25828</v>
      </c>
      <c r="E25" s="500">
        <f aca="true" t="shared" si="11" ref="E25:E38">D25/$D$8</f>
        <v>0.013322844799793667</v>
      </c>
      <c r="F25" s="501">
        <v>24038</v>
      </c>
      <c r="G25" s="499">
        <v>706</v>
      </c>
      <c r="H25" s="499">
        <f t="shared" si="0"/>
        <v>24744</v>
      </c>
      <c r="I25" s="502">
        <f aca="true" t="shared" si="12" ref="I25:I38">(D25/H25-1)</f>
        <v>0.04380860006466225</v>
      </c>
      <c r="J25" s="501">
        <v>115912</v>
      </c>
      <c r="K25" s="499">
        <v>1692</v>
      </c>
      <c r="L25" s="499">
        <f t="shared" si="1"/>
        <v>117604</v>
      </c>
      <c r="M25" s="502">
        <f aca="true" t="shared" si="13" ref="M25:M38">(L25/$L$8)</f>
        <v>0.012420413311104085</v>
      </c>
      <c r="N25" s="501">
        <v>109161</v>
      </c>
      <c r="O25" s="499">
        <v>866</v>
      </c>
      <c r="P25" s="499">
        <f t="shared" si="2"/>
        <v>110027</v>
      </c>
      <c r="Q25" s="503">
        <f aca="true" t="shared" si="14" ref="Q25:Q38">(L25/P25-1)</f>
        <v>0.06886491497541503</v>
      </c>
    </row>
    <row r="26" spans="1:17" s="133" customFormat="1" ht="18" customHeight="1">
      <c r="A26" s="497" t="s">
        <v>236</v>
      </c>
      <c r="B26" s="498">
        <v>19136</v>
      </c>
      <c r="C26" s="499">
        <v>4991</v>
      </c>
      <c r="D26" s="499">
        <f t="shared" si="3"/>
        <v>24127</v>
      </c>
      <c r="E26" s="500">
        <f t="shared" si="11"/>
        <v>0.012445418789090206</v>
      </c>
      <c r="F26" s="501">
        <v>13130</v>
      </c>
      <c r="G26" s="499">
        <v>3989</v>
      </c>
      <c r="H26" s="499">
        <f>G26+F26</f>
        <v>17119</v>
      </c>
      <c r="I26" s="502">
        <f t="shared" si="12"/>
        <v>0.40936970617442614</v>
      </c>
      <c r="J26" s="501">
        <v>94993</v>
      </c>
      <c r="K26" s="499">
        <v>22542</v>
      </c>
      <c r="L26" s="499">
        <f>K26+J26</f>
        <v>117535</v>
      </c>
      <c r="M26" s="502">
        <f t="shared" si="13"/>
        <v>0.012413126071567452</v>
      </c>
      <c r="N26" s="501">
        <v>66544</v>
      </c>
      <c r="O26" s="499">
        <v>22104</v>
      </c>
      <c r="P26" s="499">
        <f>O26+N26</f>
        <v>88648</v>
      </c>
      <c r="Q26" s="503">
        <f t="shared" si="14"/>
        <v>0.32586183557440673</v>
      </c>
    </row>
    <row r="27" spans="1:17" s="133" customFormat="1" ht="18" customHeight="1">
      <c r="A27" s="497" t="s">
        <v>237</v>
      </c>
      <c r="B27" s="498">
        <v>21727</v>
      </c>
      <c r="C27" s="499">
        <v>0</v>
      </c>
      <c r="D27" s="499">
        <f t="shared" si="3"/>
        <v>21727</v>
      </c>
      <c r="E27" s="500">
        <f t="shared" si="11"/>
        <v>0.011207427945064156</v>
      </c>
      <c r="F27" s="501">
        <v>15693</v>
      </c>
      <c r="G27" s="499"/>
      <c r="H27" s="499">
        <f>G27+F27</f>
        <v>15693</v>
      </c>
      <c r="I27" s="502">
        <f t="shared" si="12"/>
        <v>0.38450264449117433</v>
      </c>
      <c r="J27" s="501">
        <v>105329</v>
      </c>
      <c r="K27" s="499">
        <v>1463</v>
      </c>
      <c r="L27" s="499">
        <f>K27+J27</f>
        <v>106792</v>
      </c>
      <c r="M27" s="502">
        <f t="shared" si="13"/>
        <v>0.01127853455936386</v>
      </c>
      <c r="N27" s="501">
        <v>84805</v>
      </c>
      <c r="O27" s="499">
        <v>199</v>
      </c>
      <c r="P27" s="499">
        <f>O27+N27</f>
        <v>85004</v>
      </c>
      <c r="Q27" s="503">
        <f t="shared" si="14"/>
        <v>0.25631734977177545</v>
      </c>
    </row>
    <row r="28" spans="1:17" s="133" customFormat="1" ht="18" customHeight="1">
      <c r="A28" s="497" t="s">
        <v>238</v>
      </c>
      <c r="B28" s="498">
        <v>20898</v>
      </c>
      <c r="C28" s="499">
        <v>561</v>
      </c>
      <c r="D28" s="499">
        <f t="shared" si="3"/>
        <v>21459</v>
      </c>
      <c r="E28" s="500">
        <f t="shared" si="11"/>
        <v>0.011069185634147913</v>
      </c>
      <c r="F28" s="501">
        <v>17931</v>
      </c>
      <c r="G28" s="499">
        <v>216</v>
      </c>
      <c r="H28" s="499">
        <f>G28+F28</f>
        <v>18147</v>
      </c>
      <c r="I28" s="502">
        <f t="shared" si="12"/>
        <v>0.18250950570342206</v>
      </c>
      <c r="J28" s="501">
        <v>96273</v>
      </c>
      <c r="K28" s="499">
        <v>1136</v>
      </c>
      <c r="L28" s="499">
        <f>K28+J28</f>
        <v>97409</v>
      </c>
      <c r="M28" s="502">
        <f t="shared" si="13"/>
        <v>0.010287575594548976</v>
      </c>
      <c r="N28" s="501">
        <v>94292</v>
      </c>
      <c r="O28" s="499">
        <v>926</v>
      </c>
      <c r="P28" s="499">
        <f>O28+N28</f>
        <v>95218</v>
      </c>
      <c r="Q28" s="503">
        <f t="shared" si="14"/>
        <v>0.023010355184944098</v>
      </c>
    </row>
    <row r="29" spans="1:17" s="133" customFormat="1" ht="18" customHeight="1">
      <c r="A29" s="497" t="s">
        <v>239</v>
      </c>
      <c r="B29" s="498">
        <v>21382</v>
      </c>
      <c r="C29" s="499">
        <v>18</v>
      </c>
      <c r="D29" s="499">
        <f t="shared" si="3"/>
        <v>21400</v>
      </c>
      <c r="E29" s="500">
        <f t="shared" si="11"/>
        <v>0.011038751692565607</v>
      </c>
      <c r="F29" s="501">
        <v>22725</v>
      </c>
      <c r="G29" s="499">
        <v>14</v>
      </c>
      <c r="H29" s="499">
        <f t="shared" si="0"/>
        <v>22739</v>
      </c>
      <c r="I29" s="502">
        <f t="shared" si="12"/>
        <v>-0.05888561502264833</v>
      </c>
      <c r="J29" s="501">
        <v>116404</v>
      </c>
      <c r="K29" s="499">
        <v>309</v>
      </c>
      <c r="L29" s="499">
        <f t="shared" si="1"/>
        <v>116713</v>
      </c>
      <c r="M29" s="502">
        <f t="shared" si="13"/>
        <v>0.01232631287013104</v>
      </c>
      <c r="N29" s="501">
        <v>113076</v>
      </c>
      <c r="O29" s="499">
        <v>79</v>
      </c>
      <c r="P29" s="499">
        <f t="shared" si="2"/>
        <v>113155</v>
      </c>
      <c r="Q29" s="503">
        <f t="shared" si="14"/>
        <v>0.03144359506871108</v>
      </c>
    </row>
    <row r="30" spans="1:17" s="133" customFormat="1" ht="18" customHeight="1">
      <c r="A30" s="497" t="s">
        <v>240</v>
      </c>
      <c r="B30" s="498">
        <v>17798</v>
      </c>
      <c r="C30" s="499">
        <v>265</v>
      </c>
      <c r="D30" s="499">
        <f t="shared" si="3"/>
        <v>18063</v>
      </c>
      <c r="E30" s="500">
        <f t="shared" si="11"/>
        <v>0.009317428589851054</v>
      </c>
      <c r="F30" s="501">
        <v>19205</v>
      </c>
      <c r="G30" s="499">
        <v>379</v>
      </c>
      <c r="H30" s="499">
        <f>G30+F30</f>
        <v>19584</v>
      </c>
      <c r="I30" s="502">
        <f t="shared" si="12"/>
        <v>-0.07766544117647056</v>
      </c>
      <c r="J30" s="501">
        <v>84930</v>
      </c>
      <c r="K30" s="499">
        <v>1326</v>
      </c>
      <c r="L30" s="499">
        <f>K30+J30</f>
        <v>86256</v>
      </c>
      <c r="M30" s="502">
        <f t="shared" si="13"/>
        <v>0.009109683093794377</v>
      </c>
      <c r="N30" s="501">
        <v>84396</v>
      </c>
      <c r="O30" s="499">
        <v>2048</v>
      </c>
      <c r="P30" s="499">
        <f>O30+N30</f>
        <v>86444</v>
      </c>
      <c r="Q30" s="503">
        <f t="shared" si="14"/>
        <v>-0.002174818379528931</v>
      </c>
    </row>
    <row r="31" spans="1:17" s="133" customFormat="1" ht="18" customHeight="1">
      <c r="A31" s="497" t="s">
        <v>241</v>
      </c>
      <c r="B31" s="498">
        <v>16377</v>
      </c>
      <c r="C31" s="499">
        <v>4</v>
      </c>
      <c r="D31" s="499">
        <f t="shared" si="3"/>
        <v>16381</v>
      </c>
      <c r="E31" s="500">
        <f t="shared" si="11"/>
        <v>0.00844980333999613</v>
      </c>
      <c r="F31" s="501">
        <v>12569</v>
      </c>
      <c r="G31" s="499">
        <v>10</v>
      </c>
      <c r="H31" s="499">
        <f>G31+F31</f>
        <v>12579</v>
      </c>
      <c r="I31" s="502">
        <f t="shared" si="12"/>
        <v>0.3022497813816678</v>
      </c>
      <c r="J31" s="501">
        <v>82274</v>
      </c>
      <c r="K31" s="499">
        <v>840</v>
      </c>
      <c r="L31" s="499">
        <f>K31+J31</f>
        <v>83114</v>
      </c>
      <c r="M31" s="502">
        <f t="shared" si="13"/>
        <v>0.008777849664459584</v>
      </c>
      <c r="N31" s="501">
        <v>64384</v>
      </c>
      <c r="O31" s="499">
        <v>53</v>
      </c>
      <c r="P31" s="499">
        <f>O31+N31</f>
        <v>64437</v>
      </c>
      <c r="Q31" s="503">
        <f t="shared" si="14"/>
        <v>0.2898489997982525</v>
      </c>
    </row>
    <row r="32" spans="1:17" s="133" customFormat="1" ht="18" customHeight="1">
      <c r="A32" s="497" t="s">
        <v>242</v>
      </c>
      <c r="B32" s="498">
        <v>15829</v>
      </c>
      <c r="C32" s="499">
        <v>494</v>
      </c>
      <c r="D32" s="499">
        <f t="shared" si="3"/>
        <v>16323</v>
      </c>
      <c r="E32" s="500">
        <f t="shared" si="11"/>
        <v>0.008419885227932168</v>
      </c>
      <c r="F32" s="501">
        <v>16339</v>
      </c>
      <c r="G32" s="499">
        <v>44</v>
      </c>
      <c r="H32" s="499">
        <f>G32+F32</f>
        <v>16383</v>
      </c>
      <c r="I32" s="502">
        <f t="shared" si="12"/>
        <v>-0.0036623329060612164</v>
      </c>
      <c r="J32" s="501">
        <v>74808</v>
      </c>
      <c r="K32" s="499">
        <v>655</v>
      </c>
      <c r="L32" s="499">
        <f>K32+J32</f>
        <v>75463</v>
      </c>
      <c r="M32" s="502">
        <f t="shared" si="13"/>
        <v>0.007969810973230906</v>
      </c>
      <c r="N32" s="501">
        <v>77548</v>
      </c>
      <c r="O32" s="499">
        <v>449</v>
      </c>
      <c r="P32" s="499">
        <f>O32+N32</f>
        <v>77997</v>
      </c>
      <c r="Q32" s="503">
        <f t="shared" si="14"/>
        <v>-0.032488429042142664</v>
      </c>
    </row>
    <row r="33" spans="1:17" s="133" customFormat="1" ht="18" customHeight="1">
      <c r="A33" s="497" t="s">
        <v>243</v>
      </c>
      <c r="B33" s="498">
        <v>15439</v>
      </c>
      <c r="C33" s="499">
        <v>0</v>
      </c>
      <c r="D33" s="499">
        <f t="shared" si="3"/>
        <v>15439</v>
      </c>
      <c r="E33" s="500">
        <f t="shared" si="11"/>
        <v>0.007963891933715907</v>
      </c>
      <c r="F33" s="501">
        <v>15298</v>
      </c>
      <c r="G33" s="499"/>
      <c r="H33" s="499">
        <f>G33+F33</f>
        <v>15298</v>
      </c>
      <c r="I33" s="502">
        <f t="shared" si="12"/>
        <v>0.009216891096875512</v>
      </c>
      <c r="J33" s="501">
        <v>80180</v>
      </c>
      <c r="K33" s="499">
        <v>236</v>
      </c>
      <c r="L33" s="499">
        <f>K33+J33</f>
        <v>80416</v>
      </c>
      <c r="M33" s="502">
        <f t="shared" si="13"/>
        <v>0.008492908037360516</v>
      </c>
      <c r="N33" s="501">
        <v>74655</v>
      </c>
      <c r="O33" s="499">
        <v>168</v>
      </c>
      <c r="P33" s="499">
        <f>O33+N33</f>
        <v>74823</v>
      </c>
      <c r="Q33" s="503">
        <f t="shared" si="14"/>
        <v>0.07474974272616719</v>
      </c>
    </row>
    <row r="34" spans="1:17" s="133" customFormat="1" ht="18" customHeight="1">
      <c r="A34" s="497" t="s">
        <v>244</v>
      </c>
      <c r="B34" s="498">
        <v>15111</v>
      </c>
      <c r="C34" s="499">
        <v>0</v>
      </c>
      <c r="D34" s="499">
        <f t="shared" si="3"/>
        <v>15111</v>
      </c>
      <c r="E34" s="500">
        <f t="shared" si="11"/>
        <v>0.007794699851699014</v>
      </c>
      <c r="F34" s="501">
        <v>11559</v>
      </c>
      <c r="G34" s="499"/>
      <c r="H34" s="499">
        <f>G34+F34</f>
        <v>11559</v>
      </c>
      <c r="I34" s="502">
        <f t="shared" si="12"/>
        <v>0.3072930184271996</v>
      </c>
      <c r="J34" s="501">
        <v>72968</v>
      </c>
      <c r="K34" s="499"/>
      <c r="L34" s="499">
        <f>K34+J34</f>
        <v>72968</v>
      </c>
      <c r="M34" s="502">
        <f t="shared" si="13"/>
        <v>0.007706308616072946</v>
      </c>
      <c r="N34" s="501">
        <v>59436</v>
      </c>
      <c r="O34" s="499">
        <v>44</v>
      </c>
      <c r="P34" s="499">
        <f>O34+N34</f>
        <v>59480</v>
      </c>
      <c r="Q34" s="503">
        <f t="shared" si="14"/>
        <v>0.22676529926025557</v>
      </c>
    </row>
    <row r="35" spans="1:17" s="133" customFormat="1" ht="18" customHeight="1">
      <c r="A35" s="497" t="s">
        <v>245</v>
      </c>
      <c r="B35" s="498">
        <v>10691</v>
      </c>
      <c r="C35" s="499">
        <v>1779</v>
      </c>
      <c r="D35" s="499">
        <f t="shared" si="3"/>
        <v>12470</v>
      </c>
      <c r="E35" s="500">
        <f t="shared" si="11"/>
        <v>0.006432394093752015</v>
      </c>
      <c r="F35" s="501">
        <v>9779</v>
      </c>
      <c r="G35" s="499">
        <v>1910</v>
      </c>
      <c r="H35" s="499">
        <f t="shared" si="0"/>
        <v>11689</v>
      </c>
      <c r="I35" s="502">
        <f t="shared" si="12"/>
        <v>0.06681495423047301</v>
      </c>
      <c r="J35" s="501">
        <v>54502</v>
      </c>
      <c r="K35" s="499">
        <v>10984</v>
      </c>
      <c r="L35" s="499">
        <f t="shared" si="1"/>
        <v>65486</v>
      </c>
      <c r="M35" s="502">
        <f t="shared" si="13"/>
        <v>0.00691611838110066</v>
      </c>
      <c r="N35" s="501">
        <v>49546</v>
      </c>
      <c r="O35" s="499">
        <v>10907</v>
      </c>
      <c r="P35" s="499">
        <f t="shared" si="2"/>
        <v>60453</v>
      </c>
      <c r="Q35" s="503">
        <f t="shared" si="14"/>
        <v>0.08325475989611775</v>
      </c>
    </row>
    <row r="36" spans="1:17" s="133" customFormat="1" ht="18" customHeight="1">
      <c r="A36" s="497" t="s">
        <v>246</v>
      </c>
      <c r="B36" s="498">
        <v>11283</v>
      </c>
      <c r="C36" s="499">
        <v>50</v>
      </c>
      <c r="D36" s="499">
        <f t="shared" si="3"/>
        <v>11333</v>
      </c>
      <c r="E36" s="500">
        <f t="shared" si="11"/>
        <v>0.005845895931394674</v>
      </c>
      <c r="F36" s="501">
        <v>12797</v>
      </c>
      <c r="G36" s="499">
        <v>395</v>
      </c>
      <c r="H36" s="499">
        <f t="shared" si="0"/>
        <v>13192</v>
      </c>
      <c r="I36" s="502">
        <f t="shared" si="12"/>
        <v>-0.14091873862947246</v>
      </c>
      <c r="J36" s="501">
        <v>56539</v>
      </c>
      <c r="K36" s="499">
        <v>145</v>
      </c>
      <c r="L36" s="499">
        <f t="shared" si="1"/>
        <v>56684</v>
      </c>
      <c r="M36" s="502">
        <f t="shared" si="13"/>
        <v>0.00598652008542757</v>
      </c>
      <c r="N36" s="501">
        <v>60686</v>
      </c>
      <c r="O36" s="499">
        <v>2484</v>
      </c>
      <c r="P36" s="499">
        <f t="shared" si="2"/>
        <v>63170</v>
      </c>
      <c r="Q36" s="503">
        <f t="shared" si="14"/>
        <v>-0.10267532056355866</v>
      </c>
    </row>
    <row r="37" spans="1:17" s="133" customFormat="1" ht="18" customHeight="1">
      <c r="A37" s="497" t="s">
        <v>247</v>
      </c>
      <c r="B37" s="498">
        <v>11187</v>
      </c>
      <c r="C37" s="499">
        <v>4</v>
      </c>
      <c r="D37" s="499">
        <f t="shared" si="3"/>
        <v>11191</v>
      </c>
      <c r="E37" s="500">
        <f t="shared" si="11"/>
        <v>0.0057726481397897995</v>
      </c>
      <c r="F37" s="501">
        <v>10272</v>
      </c>
      <c r="G37" s="499">
        <v>12</v>
      </c>
      <c r="H37" s="499">
        <f t="shared" si="0"/>
        <v>10284</v>
      </c>
      <c r="I37" s="502">
        <f t="shared" si="12"/>
        <v>0.08819525476468293</v>
      </c>
      <c r="J37" s="501">
        <v>54914</v>
      </c>
      <c r="K37" s="499">
        <v>80</v>
      </c>
      <c r="L37" s="499">
        <f t="shared" si="1"/>
        <v>54994</v>
      </c>
      <c r="M37" s="502">
        <f t="shared" si="13"/>
        <v>0.005808035522863661</v>
      </c>
      <c r="N37" s="501">
        <v>50590</v>
      </c>
      <c r="O37" s="499">
        <v>54</v>
      </c>
      <c r="P37" s="499">
        <f t="shared" si="2"/>
        <v>50644</v>
      </c>
      <c r="Q37" s="503">
        <f t="shared" si="14"/>
        <v>0.08589368928204721</v>
      </c>
    </row>
    <row r="38" spans="1:17" s="133" customFormat="1" ht="18" customHeight="1">
      <c r="A38" s="497" t="s">
        <v>248</v>
      </c>
      <c r="B38" s="498">
        <v>9621</v>
      </c>
      <c r="C38" s="499">
        <v>0</v>
      </c>
      <c r="D38" s="499">
        <f t="shared" si="3"/>
        <v>9621</v>
      </c>
      <c r="E38" s="500">
        <f t="shared" si="11"/>
        <v>0.004962795795989425</v>
      </c>
      <c r="F38" s="501">
        <v>6805</v>
      </c>
      <c r="G38" s="499">
        <v>1</v>
      </c>
      <c r="H38" s="499">
        <f t="shared" si="0"/>
        <v>6806</v>
      </c>
      <c r="I38" s="502">
        <f t="shared" si="12"/>
        <v>0.4136056420805172</v>
      </c>
      <c r="J38" s="501">
        <v>51526</v>
      </c>
      <c r="K38" s="499">
        <v>9</v>
      </c>
      <c r="L38" s="499">
        <f t="shared" si="1"/>
        <v>51535</v>
      </c>
      <c r="M38" s="502">
        <f t="shared" si="13"/>
        <v>0.005442723036527235</v>
      </c>
      <c r="N38" s="501">
        <v>32667</v>
      </c>
      <c r="O38" s="499">
        <v>13</v>
      </c>
      <c r="P38" s="499">
        <f t="shared" si="2"/>
        <v>32680</v>
      </c>
      <c r="Q38" s="503">
        <f t="shared" si="14"/>
        <v>0.5769583843329253</v>
      </c>
    </row>
    <row r="39" spans="1:17" s="133" customFormat="1" ht="18" customHeight="1">
      <c r="A39" s="497" t="s">
        <v>249</v>
      </c>
      <c r="B39" s="498">
        <v>9611</v>
      </c>
      <c r="C39" s="499">
        <v>0</v>
      </c>
      <c r="D39" s="499">
        <f t="shared" si="3"/>
        <v>9611</v>
      </c>
      <c r="E39" s="500">
        <f aca="true" t="shared" si="15" ref="E39:E59">D39/$D$8</f>
        <v>0.0049576375008059835</v>
      </c>
      <c r="F39" s="501">
        <v>8082</v>
      </c>
      <c r="G39" s="499"/>
      <c r="H39" s="499">
        <f t="shared" si="0"/>
        <v>8082</v>
      </c>
      <c r="I39" s="502">
        <f aca="true" t="shared" si="16" ref="I39:I59">(D39/H39-1)</f>
        <v>0.18918584508784964</v>
      </c>
      <c r="J39" s="501">
        <v>46224</v>
      </c>
      <c r="K39" s="499">
        <v>14</v>
      </c>
      <c r="L39" s="499">
        <f t="shared" si="1"/>
        <v>46238</v>
      </c>
      <c r="M39" s="502">
        <f aca="true" t="shared" si="17" ref="M39:M59">(L39/$L$8)</f>
        <v>0.004883295386881659</v>
      </c>
      <c r="N39" s="501">
        <v>42015</v>
      </c>
      <c r="O39" s="499">
        <v>4</v>
      </c>
      <c r="P39" s="499">
        <f t="shared" si="2"/>
        <v>42019</v>
      </c>
      <c r="Q39" s="503">
        <f aca="true" t="shared" si="18" ref="Q39:Q59">(L39/P39-1)</f>
        <v>0.10040695875675287</v>
      </c>
    </row>
    <row r="40" spans="1:17" s="133" customFormat="1" ht="18" customHeight="1">
      <c r="A40" s="497" t="s">
        <v>250</v>
      </c>
      <c r="B40" s="498">
        <v>9544</v>
      </c>
      <c r="C40" s="499">
        <v>0</v>
      </c>
      <c r="D40" s="499">
        <f t="shared" si="3"/>
        <v>9544</v>
      </c>
      <c r="E40" s="500">
        <f t="shared" si="15"/>
        <v>0.004923076923076923</v>
      </c>
      <c r="F40" s="501">
        <v>8803</v>
      </c>
      <c r="G40" s="499"/>
      <c r="H40" s="499">
        <f t="shared" si="0"/>
        <v>8803</v>
      </c>
      <c r="I40" s="502">
        <f t="shared" si="16"/>
        <v>0.08417584914233789</v>
      </c>
      <c r="J40" s="501">
        <v>46785</v>
      </c>
      <c r="K40" s="499">
        <v>239</v>
      </c>
      <c r="L40" s="499">
        <f t="shared" si="1"/>
        <v>47024</v>
      </c>
      <c r="M40" s="502">
        <f t="shared" si="17"/>
        <v>0.004966306550298957</v>
      </c>
      <c r="N40" s="501">
        <v>33303</v>
      </c>
      <c r="O40" s="499">
        <v>423</v>
      </c>
      <c r="P40" s="499">
        <f t="shared" si="2"/>
        <v>33726</v>
      </c>
      <c r="Q40" s="503">
        <f t="shared" si="18"/>
        <v>0.39429520251438066</v>
      </c>
    </row>
    <row r="41" spans="1:17" s="133" customFormat="1" ht="18" customHeight="1">
      <c r="A41" s="497" t="s">
        <v>251</v>
      </c>
      <c r="B41" s="498">
        <v>9383</v>
      </c>
      <c r="C41" s="499">
        <v>78</v>
      </c>
      <c r="D41" s="499">
        <f t="shared" si="3"/>
        <v>9461</v>
      </c>
      <c r="E41" s="500">
        <f t="shared" si="15"/>
        <v>0.004880263073054355</v>
      </c>
      <c r="F41" s="501">
        <v>10340</v>
      </c>
      <c r="G41" s="499">
        <v>50</v>
      </c>
      <c r="H41" s="499">
        <f t="shared" si="0"/>
        <v>10390</v>
      </c>
      <c r="I41" s="502">
        <f t="shared" si="16"/>
        <v>-0.0894128970163619</v>
      </c>
      <c r="J41" s="501">
        <v>44374</v>
      </c>
      <c r="K41" s="499">
        <v>275</v>
      </c>
      <c r="L41" s="499">
        <f t="shared" si="1"/>
        <v>44649</v>
      </c>
      <c r="M41" s="502">
        <f t="shared" si="17"/>
        <v>0.0047154776532047065</v>
      </c>
      <c r="N41" s="501">
        <v>48749</v>
      </c>
      <c r="O41" s="499">
        <v>275</v>
      </c>
      <c r="P41" s="499">
        <f t="shared" si="2"/>
        <v>49024</v>
      </c>
      <c r="Q41" s="503">
        <f t="shared" si="18"/>
        <v>-0.0892420039164491</v>
      </c>
    </row>
    <row r="42" spans="1:17" s="133" customFormat="1" ht="18" customHeight="1">
      <c r="A42" s="497" t="s">
        <v>252</v>
      </c>
      <c r="B42" s="498">
        <v>8233</v>
      </c>
      <c r="C42" s="499">
        <v>27</v>
      </c>
      <c r="D42" s="499">
        <f t="shared" si="3"/>
        <v>8260</v>
      </c>
      <c r="E42" s="500">
        <f t="shared" si="15"/>
        <v>0.004260751821522987</v>
      </c>
      <c r="F42" s="501">
        <v>8477</v>
      </c>
      <c r="G42" s="499">
        <v>12</v>
      </c>
      <c r="H42" s="499">
        <f t="shared" si="0"/>
        <v>8489</v>
      </c>
      <c r="I42" s="502">
        <f t="shared" si="16"/>
        <v>-0.02697608670043583</v>
      </c>
      <c r="J42" s="501">
        <v>43895</v>
      </c>
      <c r="K42" s="499">
        <v>61</v>
      </c>
      <c r="L42" s="499">
        <f t="shared" si="1"/>
        <v>43956</v>
      </c>
      <c r="M42" s="502">
        <f t="shared" si="17"/>
        <v>0.004642288421336784</v>
      </c>
      <c r="N42" s="501">
        <v>45845</v>
      </c>
      <c r="O42" s="499">
        <v>86</v>
      </c>
      <c r="P42" s="499">
        <f t="shared" si="2"/>
        <v>45931</v>
      </c>
      <c r="Q42" s="503">
        <f t="shared" si="18"/>
        <v>-0.042999281530992195</v>
      </c>
    </row>
    <row r="43" spans="1:17" s="133" customFormat="1" ht="18" customHeight="1">
      <c r="A43" s="497" t="s">
        <v>253</v>
      </c>
      <c r="B43" s="498">
        <v>7820</v>
      </c>
      <c r="C43" s="499">
        <v>2</v>
      </c>
      <c r="D43" s="499">
        <f t="shared" si="3"/>
        <v>7822</v>
      </c>
      <c r="E43" s="500">
        <f t="shared" si="15"/>
        <v>0.004034818492488232</v>
      </c>
      <c r="F43" s="501">
        <v>8447</v>
      </c>
      <c r="G43" s="499">
        <v>16</v>
      </c>
      <c r="H43" s="499">
        <f t="shared" si="0"/>
        <v>8463</v>
      </c>
      <c r="I43" s="502">
        <f t="shared" si="16"/>
        <v>-0.07574146283823702</v>
      </c>
      <c r="J43" s="501">
        <v>35964</v>
      </c>
      <c r="K43" s="499">
        <v>11</v>
      </c>
      <c r="L43" s="499">
        <f t="shared" si="1"/>
        <v>35975</v>
      </c>
      <c r="M43" s="502">
        <f t="shared" si="17"/>
        <v>0.0037993977149329058</v>
      </c>
      <c r="N43" s="501">
        <v>36988</v>
      </c>
      <c r="O43" s="499">
        <v>37</v>
      </c>
      <c r="P43" s="499">
        <f t="shared" si="2"/>
        <v>37025</v>
      </c>
      <c r="Q43" s="503">
        <f t="shared" si="18"/>
        <v>-0.028359216745442284</v>
      </c>
    </row>
    <row r="44" spans="1:17" s="133" customFormat="1" ht="18" customHeight="1">
      <c r="A44" s="497" t="s">
        <v>254</v>
      </c>
      <c r="B44" s="498">
        <v>7734</v>
      </c>
      <c r="C44" s="499">
        <v>2</v>
      </c>
      <c r="D44" s="499">
        <f t="shared" si="3"/>
        <v>7736</v>
      </c>
      <c r="E44" s="500">
        <f t="shared" si="15"/>
        <v>0.003990457153910633</v>
      </c>
      <c r="F44" s="501">
        <v>5389</v>
      </c>
      <c r="G44" s="499">
        <v>4</v>
      </c>
      <c r="H44" s="499">
        <f t="shared" si="0"/>
        <v>5393</v>
      </c>
      <c r="I44" s="502">
        <f t="shared" si="16"/>
        <v>0.43445206749490084</v>
      </c>
      <c r="J44" s="501">
        <v>28301</v>
      </c>
      <c r="K44" s="499">
        <v>25</v>
      </c>
      <c r="L44" s="499">
        <f t="shared" si="1"/>
        <v>28326</v>
      </c>
      <c r="M44" s="502">
        <f t="shared" si="17"/>
        <v>0.0029915702480386237</v>
      </c>
      <c r="N44" s="501">
        <v>25806</v>
      </c>
      <c r="O44" s="499">
        <v>58</v>
      </c>
      <c r="P44" s="499">
        <f t="shared" si="2"/>
        <v>25864</v>
      </c>
      <c r="Q44" s="503">
        <f t="shared" si="18"/>
        <v>0.09519022579647385</v>
      </c>
    </row>
    <row r="45" spans="1:17" s="133" customFormat="1" ht="18" customHeight="1">
      <c r="A45" s="497" t="s">
        <v>255</v>
      </c>
      <c r="B45" s="498">
        <v>7158</v>
      </c>
      <c r="C45" s="499">
        <v>0</v>
      </c>
      <c r="D45" s="499">
        <f t="shared" si="3"/>
        <v>7158</v>
      </c>
      <c r="E45" s="500">
        <f t="shared" si="15"/>
        <v>0.0036923076923076922</v>
      </c>
      <c r="F45" s="501">
        <v>6089</v>
      </c>
      <c r="G45" s="499"/>
      <c r="H45" s="499">
        <f t="shared" si="0"/>
        <v>6089</v>
      </c>
      <c r="I45" s="502">
        <f t="shared" si="16"/>
        <v>0.17556248973558874</v>
      </c>
      <c r="J45" s="501">
        <v>31933</v>
      </c>
      <c r="K45" s="499">
        <v>20</v>
      </c>
      <c r="L45" s="499">
        <f t="shared" si="1"/>
        <v>31953</v>
      </c>
      <c r="M45" s="502">
        <f t="shared" si="17"/>
        <v>0.0033746255784642427</v>
      </c>
      <c r="N45" s="501">
        <v>29155</v>
      </c>
      <c r="O45" s="499">
        <v>61</v>
      </c>
      <c r="P45" s="499">
        <f t="shared" si="2"/>
        <v>29216</v>
      </c>
      <c r="Q45" s="503">
        <f t="shared" si="18"/>
        <v>0.09368154435925513</v>
      </c>
    </row>
    <row r="46" spans="1:17" s="133" customFormat="1" ht="18" customHeight="1">
      <c r="A46" s="497" t="s">
        <v>256</v>
      </c>
      <c r="B46" s="498">
        <v>7060</v>
      </c>
      <c r="C46" s="499">
        <v>8</v>
      </c>
      <c r="D46" s="499">
        <f t="shared" si="3"/>
        <v>7068</v>
      </c>
      <c r="E46" s="500">
        <f t="shared" si="15"/>
        <v>0.0036458830356567154</v>
      </c>
      <c r="F46" s="501">
        <v>6403</v>
      </c>
      <c r="G46" s="499">
        <v>10</v>
      </c>
      <c r="H46" s="499">
        <f t="shared" si="0"/>
        <v>6413</v>
      </c>
      <c r="I46" s="502">
        <f t="shared" si="16"/>
        <v>0.10213628566973343</v>
      </c>
      <c r="J46" s="501">
        <v>34456</v>
      </c>
      <c r="K46" s="499">
        <v>80</v>
      </c>
      <c r="L46" s="499">
        <f t="shared" si="1"/>
        <v>34536</v>
      </c>
      <c r="M46" s="502">
        <f t="shared" si="17"/>
        <v>0.0036474218063355895</v>
      </c>
      <c r="N46" s="501">
        <v>32230</v>
      </c>
      <c r="O46" s="499">
        <v>86</v>
      </c>
      <c r="P46" s="499">
        <f t="shared" si="2"/>
        <v>32316</v>
      </c>
      <c r="Q46" s="503">
        <f t="shared" si="18"/>
        <v>0.06869662086891948</v>
      </c>
    </row>
    <row r="47" spans="1:17" s="133" customFormat="1" ht="18" customHeight="1">
      <c r="A47" s="497" t="s">
        <v>257</v>
      </c>
      <c r="B47" s="498">
        <v>6469</v>
      </c>
      <c r="C47" s="499">
        <v>370</v>
      </c>
      <c r="D47" s="499">
        <f t="shared" si="3"/>
        <v>6839</v>
      </c>
      <c r="E47" s="500">
        <f t="shared" si="15"/>
        <v>0.0035277580759558967</v>
      </c>
      <c r="F47" s="501">
        <v>7949</v>
      </c>
      <c r="G47" s="499">
        <v>28</v>
      </c>
      <c r="H47" s="499">
        <f t="shared" si="0"/>
        <v>7977</v>
      </c>
      <c r="I47" s="502">
        <f t="shared" si="16"/>
        <v>-0.14266014792528514</v>
      </c>
      <c r="J47" s="501">
        <v>29680</v>
      </c>
      <c r="K47" s="499">
        <v>1321</v>
      </c>
      <c r="L47" s="499">
        <f t="shared" si="1"/>
        <v>31001</v>
      </c>
      <c r="M47" s="502">
        <f t="shared" si="17"/>
        <v>0.0032740827952921474</v>
      </c>
      <c r="N47" s="501">
        <v>40414</v>
      </c>
      <c r="O47" s="499">
        <v>138</v>
      </c>
      <c r="P47" s="499">
        <f t="shared" si="2"/>
        <v>40552</v>
      </c>
      <c r="Q47" s="503">
        <f t="shared" si="18"/>
        <v>-0.23552475833497732</v>
      </c>
    </row>
    <row r="48" spans="1:17" s="133" customFormat="1" ht="18" customHeight="1">
      <c r="A48" s="497" t="s">
        <v>258</v>
      </c>
      <c r="B48" s="498">
        <v>6778</v>
      </c>
      <c r="C48" s="499">
        <v>54</v>
      </c>
      <c r="D48" s="499">
        <f t="shared" si="3"/>
        <v>6832</v>
      </c>
      <c r="E48" s="500">
        <f t="shared" si="15"/>
        <v>0.0035241472693274874</v>
      </c>
      <c r="F48" s="501">
        <v>8581</v>
      </c>
      <c r="G48" s="499"/>
      <c r="H48" s="499">
        <f t="shared" si="0"/>
        <v>8581</v>
      </c>
      <c r="I48" s="502">
        <f t="shared" si="16"/>
        <v>-0.20382239832187388</v>
      </c>
      <c r="J48" s="501">
        <v>35007</v>
      </c>
      <c r="K48" s="499">
        <v>240</v>
      </c>
      <c r="L48" s="499">
        <f t="shared" si="1"/>
        <v>35247</v>
      </c>
      <c r="M48" s="502">
        <f t="shared" si="17"/>
        <v>0.003722512057213068</v>
      </c>
      <c r="N48" s="501">
        <v>36151</v>
      </c>
      <c r="O48" s="499">
        <v>34</v>
      </c>
      <c r="P48" s="499">
        <f t="shared" si="2"/>
        <v>36185</v>
      </c>
      <c r="Q48" s="503">
        <f t="shared" si="18"/>
        <v>-0.02592234351250522</v>
      </c>
    </row>
    <row r="49" spans="1:17" s="133" customFormat="1" ht="18" customHeight="1">
      <c r="A49" s="497" t="s">
        <v>259</v>
      </c>
      <c r="B49" s="498">
        <v>2900</v>
      </c>
      <c r="C49" s="499">
        <v>3526</v>
      </c>
      <c r="D49" s="499">
        <f t="shared" si="3"/>
        <v>6426</v>
      </c>
      <c r="E49" s="500">
        <f t="shared" si="15"/>
        <v>0.003314720484879747</v>
      </c>
      <c r="F49" s="501">
        <v>2471</v>
      </c>
      <c r="G49" s="499">
        <v>3233</v>
      </c>
      <c r="H49" s="499">
        <f t="shared" si="0"/>
        <v>5704</v>
      </c>
      <c r="I49" s="502">
        <f t="shared" si="16"/>
        <v>0.12657784011220197</v>
      </c>
      <c r="J49" s="501">
        <v>14713</v>
      </c>
      <c r="K49" s="499">
        <v>13478</v>
      </c>
      <c r="L49" s="499">
        <f t="shared" si="1"/>
        <v>28191</v>
      </c>
      <c r="M49" s="502">
        <f t="shared" si="17"/>
        <v>0.0029773126054669506</v>
      </c>
      <c r="N49" s="501">
        <v>12351</v>
      </c>
      <c r="O49" s="499">
        <v>14592</v>
      </c>
      <c r="P49" s="499">
        <f t="shared" si="2"/>
        <v>26943</v>
      </c>
      <c r="Q49" s="503">
        <f t="shared" si="18"/>
        <v>0.046320008907694055</v>
      </c>
    </row>
    <row r="50" spans="1:17" s="133" customFormat="1" ht="18" customHeight="1">
      <c r="A50" s="497" t="s">
        <v>260</v>
      </c>
      <c r="B50" s="498">
        <v>5987</v>
      </c>
      <c r="C50" s="499">
        <v>320</v>
      </c>
      <c r="D50" s="499">
        <f t="shared" si="3"/>
        <v>6307</v>
      </c>
      <c r="E50" s="500">
        <f t="shared" si="15"/>
        <v>0.003253336772196789</v>
      </c>
      <c r="F50" s="501">
        <v>5786</v>
      </c>
      <c r="G50" s="499">
        <v>24</v>
      </c>
      <c r="H50" s="499">
        <f t="shared" si="0"/>
        <v>5810</v>
      </c>
      <c r="I50" s="502">
        <f t="shared" si="16"/>
        <v>0.08554216867469888</v>
      </c>
      <c r="J50" s="501">
        <v>29612</v>
      </c>
      <c r="K50" s="499">
        <v>489</v>
      </c>
      <c r="L50" s="499">
        <f t="shared" si="1"/>
        <v>30101</v>
      </c>
      <c r="M50" s="502">
        <f t="shared" si="17"/>
        <v>0.0031790318448143263</v>
      </c>
      <c r="N50" s="501">
        <v>28810</v>
      </c>
      <c r="O50" s="499">
        <v>332</v>
      </c>
      <c r="P50" s="499">
        <f t="shared" si="2"/>
        <v>29142</v>
      </c>
      <c r="Q50" s="503">
        <f t="shared" si="18"/>
        <v>0.03290783062246927</v>
      </c>
    </row>
    <row r="51" spans="1:17" s="133" customFormat="1" ht="18" customHeight="1">
      <c r="A51" s="497" t="s">
        <v>261</v>
      </c>
      <c r="B51" s="498">
        <v>5999</v>
      </c>
      <c r="C51" s="499">
        <v>26</v>
      </c>
      <c r="D51" s="499">
        <f t="shared" si="3"/>
        <v>6025</v>
      </c>
      <c r="E51" s="500">
        <f t="shared" si="15"/>
        <v>0.0031078728480237283</v>
      </c>
      <c r="F51" s="501">
        <v>5806</v>
      </c>
      <c r="G51" s="499">
        <v>98</v>
      </c>
      <c r="H51" s="499">
        <f t="shared" si="0"/>
        <v>5904</v>
      </c>
      <c r="I51" s="502">
        <f t="shared" si="16"/>
        <v>0.020494579945799396</v>
      </c>
      <c r="J51" s="501">
        <v>26049</v>
      </c>
      <c r="K51" s="499">
        <v>90</v>
      </c>
      <c r="L51" s="499">
        <f t="shared" si="1"/>
        <v>26139</v>
      </c>
      <c r="M51" s="502">
        <f t="shared" si="17"/>
        <v>0.0027605964383775185</v>
      </c>
      <c r="N51" s="501">
        <v>26759</v>
      </c>
      <c r="O51" s="499">
        <v>474</v>
      </c>
      <c r="P51" s="499">
        <f t="shared" si="2"/>
        <v>27233</v>
      </c>
      <c r="Q51" s="503">
        <f t="shared" si="18"/>
        <v>-0.04017185032864534</v>
      </c>
    </row>
    <row r="52" spans="1:17" s="133" customFormat="1" ht="18" customHeight="1">
      <c r="A52" s="497" t="s">
        <v>262</v>
      </c>
      <c r="B52" s="498">
        <v>5910</v>
      </c>
      <c r="C52" s="499">
        <v>16</v>
      </c>
      <c r="D52" s="499">
        <f t="shared" si="3"/>
        <v>5926</v>
      </c>
      <c r="E52" s="500">
        <f t="shared" si="15"/>
        <v>0.003056805725707654</v>
      </c>
      <c r="F52" s="501">
        <v>8086</v>
      </c>
      <c r="G52" s="499">
        <v>1</v>
      </c>
      <c r="H52" s="499">
        <f t="shared" si="0"/>
        <v>8087</v>
      </c>
      <c r="I52" s="502">
        <f t="shared" si="16"/>
        <v>-0.26721899344627176</v>
      </c>
      <c r="J52" s="501">
        <v>27748</v>
      </c>
      <c r="K52" s="499">
        <v>29</v>
      </c>
      <c r="L52" s="499">
        <f t="shared" si="1"/>
        <v>27777</v>
      </c>
      <c r="M52" s="502">
        <f t="shared" si="17"/>
        <v>0.0029335891682471527</v>
      </c>
      <c r="N52" s="501">
        <v>29618</v>
      </c>
      <c r="O52" s="499">
        <v>102</v>
      </c>
      <c r="P52" s="499">
        <f t="shared" si="2"/>
        <v>29720</v>
      </c>
      <c r="Q52" s="503">
        <f t="shared" si="18"/>
        <v>-0.06537685060565279</v>
      </c>
    </row>
    <row r="53" spans="1:17" s="133" customFormat="1" ht="18" customHeight="1">
      <c r="A53" s="497" t="s">
        <v>263</v>
      </c>
      <c r="B53" s="498">
        <v>1941</v>
      </c>
      <c r="C53" s="499">
        <v>2837</v>
      </c>
      <c r="D53" s="499">
        <f t="shared" si="3"/>
        <v>4778</v>
      </c>
      <c r="E53" s="500">
        <f t="shared" si="15"/>
        <v>0.0024646334386485267</v>
      </c>
      <c r="F53" s="501">
        <v>2078</v>
      </c>
      <c r="G53" s="499">
        <v>3068</v>
      </c>
      <c r="H53" s="499">
        <f t="shared" si="0"/>
        <v>5146</v>
      </c>
      <c r="I53" s="502">
        <f t="shared" si="16"/>
        <v>-0.07151185386708125</v>
      </c>
      <c r="J53" s="501">
        <v>10958</v>
      </c>
      <c r="K53" s="499">
        <v>11517</v>
      </c>
      <c r="L53" s="499">
        <f t="shared" si="1"/>
        <v>22475</v>
      </c>
      <c r="M53" s="502">
        <f t="shared" si="17"/>
        <v>0.002373633457765589</v>
      </c>
      <c r="N53" s="501">
        <v>11732</v>
      </c>
      <c r="O53" s="499">
        <v>12336</v>
      </c>
      <c r="P53" s="499">
        <f t="shared" si="2"/>
        <v>24068</v>
      </c>
      <c r="Q53" s="503">
        <f t="shared" si="18"/>
        <v>-0.06618746883829152</v>
      </c>
    </row>
    <row r="54" spans="1:17" s="133" customFormat="1" ht="18" customHeight="1">
      <c r="A54" s="497" t="s">
        <v>264</v>
      </c>
      <c r="B54" s="498">
        <v>4255</v>
      </c>
      <c r="C54" s="499">
        <v>137</v>
      </c>
      <c r="D54" s="499">
        <f t="shared" si="3"/>
        <v>4392</v>
      </c>
      <c r="E54" s="500">
        <f t="shared" si="15"/>
        <v>0.0022655232445676706</v>
      </c>
      <c r="F54" s="501">
        <v>5811</v>
      </c>
      <c r="G54" s="499">
        <v>290</v>
      </c>
      <c r="H54" s="499">
        <f t="shared" si="0"/>
        <v>6101</v>
      </c>
      <c r="I54" s="502">
        <f t="shared" si="16"/>
        <v>-0.28011801344041964</v>
      </c>
      <c r="J54" s="501">
        <v>18795</v>
      </c>
      <c r="K54" s="499">
        <v>450</v>
      </c>
      <c r="L54" s="499">
        <f t="shared" si="1"/>
        <v>19245</v>
      </c>
      <c r="M54" s="502">
        <f t="shared" si="17"/>
        <v>0.0020325061577174085</v>
      </c>
      <c r="N54" s="501">
        <v>27478</v>
      </c>
      <c r="O54" s="499">
        <v>1720</v>
      </c>
      <c r="P54" s="499">
        <f t="shared" si="2"/>
        <v>29198</v>
      </c>
      <c r="Q54" s="503">
        <f t="shared" si="18"/>
        <v>-0.34087951229536273</v>
      </c>
    </row>
    <row r="55" spans="1:17" s="133" customFormat="1" ht="18" customHeight="1">
      <c r="A55" s="497" t="s">
        <v>265</v>
      </c>
      <c r="B55" s="498">
        <v>3587</v>
      </c>
      <c r="C55" s="499">
        <v>6</v>
      </c>
      <c r="D55" s="499">
        <f t="shared" si="3"/>
        <v>3593</v>
      </c>
      <c r="E55" s="500">
        <f t="shared" si="15"/>
        <v>0.0018533754594106649</v>
      </c>
      <c r="F55" s="501">
        <v>3772</v>
      </c>
      <c r="G55" s="499">
        <v>10</v>
      </c>
      <c r="H55" s="499">
        <f t="shared" si="0"/>
        <v>3782</v>
      </c>
      <c r="I55" s="502">
        <f t="shared" si="16"/>
        <v>-0.04997355896351141</v>
      </c>
      <c r="J55" s="501">
        <v>17380</v>
      </c>
      <c r="K55" s="499">
        <v>73</v>
      </c>
      <c r="L55" s="499">
        <f t="shared" si="1"/>
        <v>17453</v>
      </c>
      <c r="M55" s="502">
        <f t="shared" si="17"/>
        <v>0.001843249154099347</v>
      </c>
      <c r="N55" s="501">
        <v>17153</v>
      </c>
      <c r="O55" s="499">
        <v>38</v>
      </c>
      <c r="P55" s="499">
        <f t="shared" si="2"/>
        <v>17191</v>
      </c>
      <c r="Q55" s="503">
        <f t="shared" si="18"/>
        <v>0.015240532836949594</v>
      </c>
    </row>
    <row r="56" spans="1:17" s="133" customFormat="1" ht="18" customHeight="1">
      <c r="A56" s="497" t="s">
        <v>266</v>
      </c>
      <c r="B56" s="498">
        <v>3265</v>
      </c>
      <c r="C56" s="499">
        <v>269</v>
      </c>
      <c r="D56" s="499">
        <f t="shared" si="3"/>
        <v>3534</v>
      </c>
      <c r="E56" s="500">
        <f t="shared" si="15"/>
        <v>0.0018229415178283577</v>
      </c>
      <c r="F56" s="501">
        <v>3158</v>
      </c>
      <c r="G56" s="499">
        <v>5</v>
      </c>
      <c r="H56" s="499">
        <f t="shared" si="0"/>
        <v>3163</v>
      </c>
      <c r="I56" s="502">
        <f t="shared" si="16"/>
        <v>0.1172937085045842</v>
      </c>
      <c r="J56" s="501">
        <v>14323</v>
      </c>
      <c r="K56" s="499">
        <v>729</v>
      </c>
      <c r="L56" s="499">
        <f t="shared" si="1"/>
        <v>15052</v>
      </c>
      <c r="M56" s="502">
        <f t="shared" si="17"/>
        <v>0.0015896743406579596</v>
      </c>
      <c r="N56" s="501">
        <v>14030</v>
      </c>
      <c r="O56" s="499">
        <v>38</v>
      </c>
      <c r="P56" s="499">
        <f t="shared" si="2"/>
        <v>14068</v>
      </c>
      <c r="Q56" s="503">
        <f t="shared" si="18"/>
        <v>0.0699459766846744</v>
      </c>
    </row>
    <row r="57" spans="1:17" s="133" customFormat="1" ht="18" customHeight="1">
      <c r="A57" s="497" t="s">
        <v>267</v>
      </c>
      <c r="B57" s="498">
        <v>1546</v>
      </c>
      <c r="C57" s="499">
        <v>1660</v>
      </c>
      <c r="D57" s="499">
        <f t="shared" si="3"/>
        <v>3206</v>
      </c>
      <c r="E57" s="500">
        <f t="shared" si="15"/>
        <v>0.0016537494358114643</v>
      </c>
      <c r="F57" s="501">
        <v>1483</v>
      </c>
      <c r="G57" s="499">
        <v>1259</v>
      </c>
      <c r="H57" s="499">
        <f t="shared" si="0"/>
        <v>2742</v>
      </c>
      <c r="I57" s="502">
        <f t="shared" si="16"/>
        <v>0.16921954777534642</v>
      </c>
      <c r="J57" s="501">
        <v>8283</v>
      </c>
      <c r="K57" s="499">
        <v>6659</v>
      </c>
      <c r="L57" s="499">
        <f t="shared" si="1"/>
        <v>14942</v>
      </c>
      <c r="M57" s="502">
        <f t="shared" si="17"/>
        <v>0.001578057002266226</v>
      </c>
      <c r="N57" s="501">
        <v>6990</v>
      </c>
      <c r="O57" s="499">
        <v>4957</v>
      </c>
      <c r="P57" s="499">
        <f t="shared" si="2"/>
        <v>11947</v>
      </c>
      <c r="Q57" s="503">
        <f t="shared" si="18"/>
        <v>0.25069054992885254</v>
      </c>
    </row>
    <row r="58" spans="1:17" s="133" customFormat="1" ht="18" customHeight="1">
      <c r="A58" s="497" t="s">
        <v>268</v>
      </c>
      <c r="B58" s="498">
        <v>2438</v>
      </c>
      <c r="C58" s="499">
        <v>20</v>
      </c>
      <c r="D58" s="499">
        <f t="shared" si="3"/>
        <v>2458</v>
      </c>
      <c r="E58" s="500">
        <f t="shared" si="15"/>
        <v>0.0012679089560900122</v>
      </c>
      <c r="F58" s="501">
        <v>2142</v>
      </c>
      <c r="G58" s="499">
        <v>13</v>
      </c>
      <c r="H58" s="499">
        <f t="shared" si="0"/>
        <v>2155</v>
      </c>
      <c r="I58" s="502">
        <f t="shared" si="16"/>
        <v>0.1406032482598607</v>
      </c>
      <c r="J58" s="501">
        <v>11465</v>
      </c>
      <c r="K58" s="499">
        <v>22</v>
      </c>
      <c r="L58" s="499">
        <f t="shared" si="1"/>
        <v>11487</v>
      </c>
      <c r="M58" s="502">
        <f t="shared" si="17"/>
        <v>0.0012131669645985904</v>
      </c>
      <c r="N58" s="501">
        <v>10948</v>
      </c>
      <c r="O58" s="499">
        <v>494</v>
      </c>
      <c r="P58" s="499">
        <f t="shared" si="2"/>
        <v>11442</v>
      </c>
      <c r="Q58" s="503">
        <f t="shared" si="18"/>
        <v>0.003932878867330958</v>
      </c>
    </row>
    <row r="59" spans="1:17" s="133" customFormat="1" ht="18" customHeight="1" thickBot="1">
      <c r="A59" s="504" t="s">
        <v>269</v>
      </c>
      <c r="B59" s="505">
        <v>171667</v>
      </c>
      <c r="C59" s="506">
        <v>22033</v>
      </c>
      <c r="D59" s="506">
        <f t="shared" si="3"/>
        <v>193700</v>
      </c>
      <c r="E59" s="507">
        <f t="shared" si="15"/>
        <v>0.09991617770326906</v>
      </c>
      <c r="F59" s="508">
        <v>165361</v>
      </c>
      <c r="G59" s="506">
        <v>25958</v>
      </c>
      <c r="H59" s="506">
        <f t="shared" si="0"/>
        <v>191319</v>
      </c>
      <c r="I59" s="509">
        <f t="shared" si="16"/>
        <v>0.012445183175743058</v>
      </c>
      <c r="J59" s="508">
        <v>844743</v>
      </c>
      <c r="K59" s="506">
        <v>124245</v>
      </c>
      <c r="L59" s="506">
        <f t="shared" si="1"/>
        <v>968988</v>
      </c>
      <c r="M59" s="509">
        <f t="shared" si="17"/>
        <v>0.10233692266844771</v>
      </c>
      <c r="N59" s="508">
        <v>817885</v>
      </c>
      <c r="O59" s="506">
        <v>153412</v>
      </c>
      <c r="P59" s="506">
        <f t="shared" si="2"/>
        <v>971297</v>
      </c>
      <c r="Q59" s="510">
        <f t="shared" si="18"/>
        <v>-0.0023772337400403964</v>
      </c>
    </row>
    <row r="60" ht="15" thickTop="1">
      <c r="A60" s="105"/>
    </row>
    <row r="61" ht="14.25" customHeight="1">
      <c r="A61" s="89"/>
    </row>
  </sheetData>
  <sheetProtection/>
  <mergeCells count="14">
    <mergeCell ref="N1:Q1"/>
    <mergeCell ref="B5:I5"/>
    <mergeCell ref="J5:Q5"/>
    <mergeCell ref="A3:Q3"/>
    <mergeCell ref="N6:P6"/>
    <mergeCell ref="Q6:Q7"/>
    <mergeCell ref="B6:D6"/>
    <mergeCell ref="E6:E7"/>
    <mergeCell ref="F6:H6"/>
    <mergeCell ref="I6:I7"/>
    <mergeCell ref="J6:L6"/>
    <mergeCell ref="M6:M7"/>
    <mergeCell ref="A5:A7"/>
    <mergeCell ref="A4:Q4"/>
  </mergeCells>
  <conditionalFormatting sqref="Q60:Q65536 I60:I65536 I3 Q3">
    <cfRule type="cellIs" priority="2" dxfId="93" operator="lessThan" stopIfTrue="1">
      <formula>0</formula>
    </cfRule>
  </conditionalFormatting>
  <conditionalFormatting sqref="Q8:Q59 I8:I59">
    <cfRule type="cellIs" priority="3" dxfId="93" operator="lessThan" stopIfTrue="1">
      <formula>0</formula>
    </cfRule>
    <cfRule type="cellIs" priority="4" dxfId="95" operator="greaterThanOrEqual" stopIfTrue="1">
      <formula>0</formula>
    </cfRule>
  </conditionalFormatting>
  <conditionalFormatting sqref="I5 Q5">
    <cfRule type="cellIs" priority="1" dxfId="93" operator="lessThan" stopIfTrue="1">
      <formula>0</formula>
    </cfRule>
  </conditionalFormatting>
  <hyperlinks>
    <hyperlink ref="N1:Q1" location="INDICE!A1" display="Volve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Mayo 2016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2016-07-01T19:06:32Z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AEVVZYF6TF2M-634-683</vt:lpwstr>
  </property>
  <property fmtid="{D5CDD505-2E9C-101B-9397-08002B2CF9AE}" pid="3" name="_dlc_DocIdItemGuid">
    <vt:lpwstr>55010620-3efb-43aa-b0e5-4e7ab4c7abb9</vt:lpwstr>
  </property>
  <property fmtid="{D5CDD505-2E9C-101B-9397-08002B2CF9AE}" pid="4" name="_dlc_DocIdUrl">
    <vt:lpwstr>http://www.aerocivil.gov.co/AAeronautica/Estadisticas/TAereo/EOperacionales/BolPubAnte/_layouts/DocIdRedir.aspx?ID=AEVVZYF6TF2M-634-683, AEVVZYF6TF2M-634-683</vt:lpwstr>
  </property>
  <property fmtid="{D5CDD505-2E9C-101B-9397-08002B2CF9AE}" pid="5" name="Clase">
    <vt:lpwstr/>
  </property>
  <property fmtid="{D5CDD505-2E9C-101B-9397-08002B2CF9AE}" pid="6" name="Sesion">
    <vt:lpwstr>Boletines Mensuales Origen-Destino</vt:lpwstr>
  </property>
  <property fmtid="{D5CDD505-2E9C-101B-9397-08002B2CF9AE}" pid="7" name="Orden">
    <vt:lpwstr>158.000000000000</vt:lpwstr>
  </property>
  <property fmtid="{D5CDD505-2E9C-101B-9397-08002B2CF9AE}" pid="8" name="TaskStatus">
    <vt:lpwstr>No iniciada</vt:lpwstr>
  </property>
  <property fmtid="{D5CDD505-2E9C-101B-9397-08002B2CF9AE}" pid="9" name="Vigencia">
    <vt:lpwstr>2016</vt:lpwstr>
  </property>
  <property fmtid="{D5CDD505-2E9C-101B-9397-08002B2CF9AE}" pid="10" name="Taxis aéreos">
    <vt:lpwstr>Origen - Destino</vt:lpwstr>
  </property>
  <property fmtid="{D5CDD505-2E9C-101B-9397-08002B2CF9AE}" pid="11" name="Transporte aéreo">
    <vt:lpwstr>Transporte aéreo</vt:lpwstr>
  </property>
  <property fmtid="{D5CDD505-2E9C-101B-9397-08002B2CF9AE}" pid="12" name="Dependencia">
    <vt:lpwstr>Transporte aéreo</vt:lpwstr>
  </property>
  <property fmtid="{D5CDD505-2E9C-101B-9397-08002B2CF9AE}" pid="13" name="Tema">
    <vt:lpwstr>Origen - Destino</vt:lpwstr>
  </property>
  <property fmtid="{D5CDD505-2E9C-101B-9397-08002B2CF9AE}" pid="14" name="Formato">
    <vt:lpwstr>/Style%20Library/Images/xls.svg</vt:lpwstr>
  </property>
</Properties>
</file>